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walther\Downloads\"/>
    </mc:Choice>
  </mc:AlternateContent>
  <xr:revisionPtr revIDLastSave="0" documentId="13_ncr:1_{630D1EBA-7B36-410E-8FC3-7C3E10E2FD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7 With Formulas" sheetId="9" r:id="rId1"/>
    <sheet name="Health Lookup" sheetId="11" r:id="rId2"/>
    <sheet name="Retirement Lookup" sheetId="12" r:id="rId3"/>
  </sheets>
  <definedNames>
    <definedName name="Family">#REF!</definedName>
    <definedName name="OnePerson">#REF!</definedName>
    <definedName name="_xlnm.Print_Area" localSheetId="0">'2027 With Formulas'!$A$1:$R$81</definedName>
    <definedName name="TwoPerson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9" i="9" l="1" a="1"/>
  <c r="R59" i="9" s="1"/>
  <c r="R60" i="9" a="1"/>
  <c r="R60" i="9" s="1"/>
  <c r="J29" i="9" l="1"/>
  <c r="J57" i="9"/>
  <c r="J51" i="9"/>
  <c r="J48" i="9"/>
  <c r="J45" i="9"/>
  <c r="J39" i="9"/>
  <c r="J32" i="9"/>
  <c r="J28" i="9"/>
  <c r="P51" i="9"/>
  <c r="P48" i="9"/>
  <c r="P57" i="9"/>
  <c r="P45" i="9"/>
  <c r="P39" i="9"/>
  <c r="P32" i="9"/>
  <c r="P28" i="9"/>
  <c r="N57" i="9"/>
  <c r="N51" i="9"/>
  <c r="N48" i="9"/>
  <c r="N45" i="9"/>
  <c r="N39" i="9"/>
  <c r="N32" i="9"/>
  <c r="N28" i="9"/>
  <c r="L57" i="9"/>
  <c r="L51" i="9"/>
  <c r="L48" i="9"/>
  <c r="L45" i="9"/>
  <c r="L39" i="9"/>
  <c r="L32" i="9"/>
  <c r="L28" i="9"/>
  <c r="R21" i="9"/>
  <c r="R64" i="9"/>
  <c r="R63" i="9"/>
  <c r="R62" i="9"/>
  <c r="R61" i="9"/>
  <c r="R65" i="9"/>
  <c r="R66" i="9"/>
  <c r="R22" i="9" l="1"/>
  <c r="R23" i="9"/>
  <c r="R24" i="9"/>
  <c r="R25" i="9"/>
  <c r="R35" i="9"/>
  <c r="R36" i="9"/>
  <c r="R42" i="9"/>
  <c r="R46" i="9"/>
  <c r="R26" i="9" l="1"/>
  <c r="R34" i="9" a="1"/>
  <c r="R34" i="9" s="1"/>
  <c r="J26" i="9"/>
  <c r="J37" i="9"/>
  <c r="J43" i="9"/>
  <c r="J67" i="9"/>
  <c r="L43" i="9"/>
  <c r="N43" i="9"/>
  <c r="P43" i="9"/>
  <c r="L26" i="9"/>
  <c r="N26" i="9"/>
  <c r="P26" i="9"/>
  <c r="R29" i="9" l="1"/>
  <c r="L49" i="9"/>
  <c r="J52" i="9"/>
  <c r="J49" i="9"/>
  <c r="N29" i="9" l="1"/>
  <c r="R33" i="9" a="1"/>
  <c r="R33" i="9" s="1"/>
  <c r="L29" i="9"/>
  <c r="P29" i="9"/>
  <c r="N37" i="9"/>
  <c r="N52" i="9" s="1"/>
  <c r="P37" i="9"/>
  <c r="P52" i="9" s="1"/>
  <c r="P49" i="9" l="1"/>
  <c r="N49" i="9"/>
  <c r="R58" i="9" l="1" a="1"/>
  <c r="R58" i="9" s="1"/>
  <c r="L37" i="9"/>
  <c r="L52" i="9"/>
  <c r="R52" i="9" s="1"/>
  <c r="R67" i="9" l="1"/>
  <c r="P58" i="9"/>
  <c r="P67" i="9" s="1"/>
  <c r="N58" i="9"/>
  <c r="N67" i="9" s="1"/>
  <c r="L58" i="9"/>
  <c r="L67" i="9" s="1"/>
  <c r="R41" i="9" a="1"/>
  <c r="R41" i="9" s="1"/>
  <c r="R40" i="9" a="1"/>
  <c r="R40" i="9" s="1"/>
  <c r="R37" i="9"/>
  <c r="R49" i="9"/>
  <c r="R43" i="9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<sst xmlns="http://schemas.openxmlformats.org/spreadsheetml/2006/main" count="98" uniqueCount="86">
  <si>
    <t>Michigan Conference of The United Methodist Church</t>
  </si>
  <si>
    <t>Please check all boxes that apply below with an "X".</t>
  </si>
  <si>
    <t>Clergy</t>
  </si>
  <si>
    <t>Elder/Deacon</t>
  </si>
  <si>
    <t>Provisional</t>
  </si>
  <si>
    <t>Assoc Mem</t>
  </si>
  <si>
    <t>L Pastor</t>
  </si>
  <si>
    <t>Retired</t>
  </si>
  <si>
    <t>Please use legal name.</t>
  </si>
  <si>
    <t>District</t>
  </si>
  <si>
    <t>Full Time</t>
  </si>
  <si>
    <t>3/4 time</t>
  </si>
  <si>
    <t>1/2 time</t>
  </si>
  <si>
    <t>1/4 time</t>
  </si>
  <si>
    <t>Conference
Subscriber</t>
  </si>
  <si>
    <t>Conference
Dependent</t>
  </si>
  <si>
    <t>Church/Charge</t>
  </si>
  <si>
    <t xml:space="preserve">            Active Health Insurance Enrollment</t>
  </si>
  <si>
    <t>Non-Conf</t>
  </si>
  <si>
    <t>Effective Date</t>
  </si>
  <si>
    <t xml:space="preserve">                      Conference Health Insurance Enrollment Coverage</t>
  </si>
  <si>
    <t>Family</t>
  </si>
  <si>
    <t>Two Person</t>
  </si>
  <si>
    <t>One Person</t>
  </si>
  <si>
    <t>Housing
Allowance</t>
  </si>
  <si>
    <t>Housing</t>
  </si>
  <si>
    <t>Parsonage</t>
  </si>
  <si>
    <t>Neither</t>
  </si>
  <si>
    <t>No</t>
  </si>
  <si>
    <t>Yes</t>
  </si>
  <si>
    <t>See the 2026 Clergy Compensation Recommendation Report Instructions for directions on completing the form.</t>
  </si>
  <si>
    <t>Church 1</t>
  </si>
  <si>
    <t>Church 2</t>
  </si>
  <si>
    <t>Church 3</t>
  </si>
  <si>
    <t>Total</t>
  </si>
  <si>
    <t>Clergy Compensation</t>
  </si>
  <si>
    <t>%</t>
  </si>
  <si>
    <t>Cash Salary</t>
  </si>
  <si>
    <r>
      <t xml:space="preserve">Cash Allowance for Housing </t>
    </r>
    <r>
      <rPr>
        <b/>
        <sz val="11"/>
        <rFont val="Arial MT"/>
      </rPr>
      <t>(if parsonage is provided, usually this is not)</t>
    </r>
  </si>
  <si>
    <r>
      <t>Health Care Compensation if paid by Church</t>
    </r>
    <r>
      <rPr>
        <b/>
        <sz val="11"/>
        <rFont val="Arial MT"/>
      </rPr>
      <t xml:space="preserve"> (NON-Conference plans only)</t>
    </r>
  </si>
  <si>
    <t>Other taxable wages (Equitable Salary, Allowances, Grants, etc.)</t>
  </si>
  <si>
    <r>
      <t xml:space="preserve">Clergy's Conference Health Insurance Contribution </t>
    </r>
    <r>
      <rPr>
        <b/>
        <sz val="11"/>
        <rFont val="Arial MT"/>
      </rPr>
      <t>(if paid by the church)</t>
    </r>
  </si>
  <si>
    <t>Total Cash Compensation (Add Lines 1-5)</t>
  </si>
  <si>
    <t>Total Plan Compensation for Wespath &amp; Benefits Billing</t>
  </si>
  <si>
    <t>Total Plan Compensation</t>
  </si>
  <si>
    <t>(Enter line 6 if housing allowance, multiply Line 6 x 1.35 if parsonage)</t>
  </si>
  <si>
    <t>Salary Reduction (Before-Tax) Items</t>
  </si>
  <si>
    <t>Clergy's Contribution to Health Insurance Premium (Conference Plan only)</t>
  </si>
  <si>
    <t>Medical Reimbursement Account (FSA Plan)  see restrictions on instruction form</t>
  </si>
  <si>
    <t>Other Before-Tax Items (Describe____________________________________)</t>
  </si>
  <si>
    <t>Total Before-Tax Salary Reduction Items (Add Lines 8-11, Not Reported on W-2)</t>
  </si>
  <si>
    <t>Salary Reduction (After-Tax) Items</t>
  </si>
  <si>
    <t>Total After-Tax Salary Reduction Items (Add Lines 13-15, Reported on W-2)</t>
  </si>
  <si>
    <t>IRS Housing Exclusion</t>
  </si>
  <si>
    <t>IRS Housing Exclusion (Not Reported on W-2)</t>
  </si>
  <si>
    <t>Salary Reportable to IRS</t>
  </si>
  <si>
    <t>Salary Reportable on W-2 (Subtract Lines 12 &amp; 17 from Line 6)</t>
  </si>
  <si>
    <t>Church Treasurer's Calculation for Payroll</t>
  </si>
  <si>
    <t>Total Cash to be paid annually (Subtract Line 12 &amp; 16 from Line 6)</t>
  </si>
  <si>
    <t xml:space="preserve">Wage Per Pay Period (Divide Line 19 by # of pay periods in year i.e. 12, 24, 26) </t>
  </si>
  <si>
    <t>Deduct any tax withholding from this amount each pay period if withholding for pastor, this is unusual.</t>
  </si>
  <si>
    <t>Additional Expenses of Clergy Benefits</t>
  </si>
  <si>
    <r>
      <t>Benefits Billing</t>
    </r>
    <r>
      <rPr>
        <sz val="10"/>
        <rFont val="Arial MT"/>
      </rPr>
      <t xml:space="preserve"> (see appointment status below to calculate % of Line 7 or a </t>
    </r>
    <r>
      <rPr>
        <sz val="10"/>
        <color rgb="FFFF0000"/>
        <rFont val="Arial MT"/>
      </rPr>
      <t>minimum of $480</t>
    </r>
    <r>
      <rPr>
        <sz val="10"/>
        <rFont val="Arial MT"/>
      </rPr>
      <t>)</t>
    </r>
  </si>
  <si>
    <t xml:space="preserve">Health Care Plan </t>
  </si>
  <si>
    <t>(Conference Plan only)</t>
  </si>
  <si>
    <t>Waiver Contribution for eligible clergy electing alternate health insurance</t>
  </si>
  <si>
    <t>Parsonage Utilities</t>
  </si>
  <si>
    <t>Professional Accountable Reimbursement Plan</t>
  </si>
  <si>
    <t>Travel Vouchered at IRS Rate (if not included in Line 25)</t>
  </si>
  <si>
    <t>Continuing Education Fund (if not included in Line 25)</t>
  </si>
  <si>
    <t>Annual Conference Expenses (if not included in Line 25)</t>
  </si>
  <si>
    <t>Other Benefits (Describe_______________________________________________)</t>
  </si>
  <si>
    <t>Total Cost to Church for Benefits (Add Lines 21-29)</t>
  </si>
  <si>
    <r>
      <t xml:space="preserve">Benefits Billing based on appointment status:      </t>
    </r>
    <r>
      <rPr>
        <b/>
        <i/>
        <sz val="12"/>
        <color indexed="8"/>
        <rFont val="Arial MT"/>
      </rPr>
      <t>Full time and 3/4 time</t>
    </r>
    <r>
      <rPr>
        <b/>
        <sz val="12"/>
        <color indexed="8"/>
        <rFont val="Arial MT"/>
      </rPr>
      <t xml:space="preserve"> = 12%       </t>
    </r>
    <r>
      <rPr>
        <b/>
        <i/>
        <sz val="12"/>
        <color indexed="8"/>
        <rFont val="Arial MT"/>
      </rPr>
      <t>1/2 time</t>
    </r>
    <r>
      <rPr>
        <b/>
        <sz val="12"/>
        <color indexed="8"/>
        <rFont val="Arial MT"/>
      </rPr>
      <t xml:space="preserve"> = 10%      </t>
    </r>
    <r>
      <rPr>
        <b/>
        <i/>
        <sz val="12"/>
        <color indexed="8"/>
        <rFont val="Arial MT"/>
      </rPr>
      <t>1/4 time</t>
    </r>
    <r>
      <rPr>
        <b/>
        <sz val="12"/>
        <color indexed="8"/>
        <rFont val="Arial MT"/>
      </rPr>
      <t xml:space="preserve"> = 6%      </t>
    </r>
    <r>
      <rPr>
        <b/>
        <i/>
        <sz val="12"/>
        <color indexed="8"/>
        <rFont val="Arial MT"/>
      </rPr>
      <t xml:space="preserve"> Retired</t>
    </r>
    <r>
      <rPr>
        <b/>
        <sz val="12"/>
        <color indexed="8"/>
        <rFont val="Arial MT"/>
      </rPr>
      <t xml:space="preserve"> = 5%</t>
    </r>
  </si>
  <si>
    <t>Single</t>
  </si>
  <si>
    <t>Double</t>
  </si>
  <si>
    <t>X</t>
  </si>
  <si>
    <t>Other authorized After-Tax withholdings (i.e. Roth/After-Tax retirement withholding)</t>
  </si>
  <si>
    <t>I Opt Out of the Required Retirement Contribution Percentage</t>
  </si>
  <si>
    <t>2027 Clergy Compensation Recommendation Report</t>
  </si>
  <si>
    <t>Date First Eligible 
for Retirement</t>
  </si>
  <si>
    <t>Years</t>
  </si>
  <si>
    <t>Clergy's Before-Tax Contribution to Retirement Plan</t>
  </si>
  <si>
    <t>Clergy's After-Tax Contribution to Roth Retirement Plan</t>
  </si>
  <si>
    <t>Clergy's After-Tax Contribution to Retirement Plan</t>
  </si>
  <si>
    <t>2027 Salary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</si>
</sst>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31">
    <font>
      <sz val="12"/>
      <name val="Arial MT"/>
    </font>
    <font>
      <sz val="12"/>
      <name val="Arial MT"/>
    </font>
    <font>
      <b/>
      <sz val="14"/>
      <color indexed="8"/>
      <name val="Arial MT"/>
    </font>
    <font>
      <sz val="10"/>
      <color indexed="8"/>
      <name val="TimesNewRomanPS"/>
    </font>
    <font>
      <b/>
      <sz val="12"/>
      <color indexed="8"/>
      <name val="Arial MT"/>
    </font>
    <font>
      <sz val="12"/>
      <color indexed="8"/>
      <name val="Arial MT"/>
    </font>
    <font>
      <b/>
      <sz val="12"/>
      <name val="Arial MT"/>
    </font>
    <font>
      <b/>
      <sz val="8"/>
      <color indexed="8"/>
      <name val="TimesNewRomanPS"/>
    </font>
    <font>
      <b/>
      <i/>
      <sz val="12"/>
      <color indexed="8"/>
      <name val="Arial MT"/>
    </font>
    <font>
      <b/>
      <i/>
      <sz val="12"/>
      <name val="Arial MT"/>
    </font>
    <font>
      <b/>
      <i/>
      <sz val="14"/>
      <name val="Arial MT"/>
    </font>
    <font>
      <b/>
      <sz val="16"/>
      <color indexed="8"/>
      <name val="Arial MT"/>
    </font>
    <font>
      <i/>
      <sz val="12"/>
      <name val="Arial MT"/>
    </font>
    <font>
      <i/>
      <sz val="11"/>
      <name val="Arial MT"/>
    </font>
    <font>
      <sz val="11"/>
      <name val="Arial MT"/>
    </font>
    <font>
      <i/>
      <sz val="10"/>
      <name val="Arial MT"/>
    </font>
    <font>
      <sz val="11"/>
      <color indexed="8"/>
      <name val="Arial MT"/>
    </font>
    <font>
      <b/>
      <sz val="11"/>
      <name val="Arial MT"/>
    </font>
    <font>
      <sz val="11"/>
      <color indexed="8"/>
      <name val="TimesNewRomanPS"/>
    </font>
    <font>
      <b/>
      <sz val="11"/>
      <color indexed="8"/>
      <name val="Arial MT"/>
    </font>
    <font>
      <sz val="10"/>
      <name val="Arial"/>
      <family val="2"/>
    </font>
    <font>
      <b/>
      <i/>
      <sz val="13"/>
      <name val="Arial MT"/>
    </font>
    <font>
      <sz val="11"/>
      <color rgb="FF000000"/>
      <name val="Arial MT"/>
    </font>
    <font>
      <b/>
      <sz val="10"/>
      <color rgb="FF000000"/>
      <name val="Arial MT"/>
    </font>
    <font>
      <b/>
      <sz val="10.5"/>
      <color rgb="FF000000"/>
      <name val="Arial MT"/>
    </font>
    <font>
      <b/>
      <sz val="10"/>
      <name val="Arial MT"/>
    </font>
    <font>
      <sz val="10"/>
      <color rgb="FF000000"/>
      <name val="Arial MT"/>
    </font>
    <font>
      <sz val="10"/>
      <name val="Arial MT"/>
    </font>
    <font>
      <sz val="10"/>
      <color rgb="FFFF0000"/>
      <name val="Arial MT"/>
    </font>
    <font>
      <b/>
      <sz val="11.5"/>
      <color indexed="8"/>
      <name val="Arial MT"/>
    </font>
    <font>
      <sz val="8"/>
      <color indexed="8"/>
      <name val="Arial MT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0" fillId="0" borderId="0"/>
  </cellStyleXfs>
  <cellXfs count="149">
    <xf numFmtId="0" fontId="0" fillId="0" borderId="0" xfId="0"/>
    <xf numFmtId="0" fontId="1" fillId="0" borderId="0" xfId="0" applyFont="1" applyProtection="1">
      <protection locked="0"/>
    </xf>
    <xf numFmtId="4" fontId="0" fillId="0" borderId="0" xfId="0" applyNumberFormat="1"/>
    <xf numFmtId="0" fontId="5" fillId="0" borderId="0" xfId="0" applyFont="1" applyProtection="1">
      <protection locked="0"/>
    </xf>
    <xf numFmtId="0" fontId="9" fillId="0" borderId="0" xfId="0" applyFont="1"/>
    <xf numFmtId="0" fontId="3" fillId="0" borderId="0" xfId="0" applyFont="1"/>
    <xf numFmtId="0" fontId="8" fillId="0" borderId="0" xfId="0" applyFont="1" applyAlignment="1">
      <alignment horizontal="right"/>
    </xf>
    <xf numFmtId="0" fontId="4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6" fillId="0" borderId="0" xfId="0" applyFont="1"/>
    <xf numFmtId="164" fontId="5" fillId="0" borderId="0" xfId="0" applyNumberFormat="1" applyFont="1"/>
    <xf numFmtId="0" fontId="7" fillId="0" borderId="0" xfId="0" applyFont="1"/>
    <xf numFmtId="164" fontId="0" fillId="0" borderId="0" xfId="0" applyNumberFormat="1"/>
    <xf numFmtId="0" fontId="6" fillId="0" borderId="0" xfId="0" applyFont="1" applyAlignment="1">
      <alignment horizontal="right"/>
    </xf>
    <xf numFmtId="0" fontId="5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165" fontId="5" fillId="0" borderId="0" xfId="0" applyNumberFormat="1" applyFont="1"/>
    <xf numFmtId="38" fontId="5" fillId="0" borderId="8" xfId="0" applyNumberFormat="1" applyFont="1" applyBorder="1" applyProtection="1">
      <protection locked="0"/>
    </xf>
    <xf numFmtId="38" fontId="5" fillId="0" borderId="13" xfId="0" applyNumberFormat="1" applyFont="1" applyBorder="1" applyProtection="1">
      <protection locked="0"/>
    </xf>
    <xf numFmtId="38" fontId="5" fillId="0" borderId="15" xfId="0" applyNumberFormat="1" applyFont="1" applyBorder="1" applyProtection="1">
      <protection locked="0"/>
    </xf>
    <xf numFmtId="38" fontId="0" fillId="0" borderId="8" xfId="0" applyNumberFormat="1" applyBorder="1" applyProtection="1">
      <protection locked="0"/>
    </xf>
    <xf numFmtId="0" fontId="14" fillId="0" borderId="4" xfId="0" applyFont="1" applyBorder="1" applyAlignment="1" applyProtection="1">
      <alignment horizontal="left"/>
      <protection locked="0"/>
    </xf>
    <xf numFmtId="0" fontId="14" fillId="0" borderId="4" xfId="0" applyFont="1" applyBorder="1" applyProtection="1">
      <protection locked="0"/>
    </xf>
    <xf numFmtId="0" fontId="0" fillId="0" borderId="0" xfId="0" applyProtection="1">
      <protection locked="0"/>
    </xf>
    <xf numFmtId="0" fontId="5" fillId="0" borderId="20" xfId="0" applyFont="1" applyBorder="1" applyAlignment="1">
      <alignment horizontal="center"/>
    </xf>
    <xf numFmtId="0" fontId="12" fillId="0" borderId="0" xfId="0" applyFont="1"/>
    <xf numFmtId="0" fontId="15" fillId="0" borderId="0" xfId="0" applyFont="1" applyAlignment="1">
      <alignment horizontal="centerContinuous"/>
    </xf>
    <xf numFmtId="0" fontId="14" fillId="0" borderId="5" xfId="0" applyFont="1" applyBorder="1"/>
    <xf numFmtId="0" fontId="14" fillId="0" borderId="6" xfId="0" applyFont="1" applyBorder="1"/>
    <xf numFmtId="164" fontId="16" fillId="0" borderId="7" xfId="0" applyNumberFormat="1" applyFont="1" applyBorder="1"/>
    <xf numFmtId="0" fontId="14" fillId="0" borderId="9" xfId="0" applyFont="1" applyBorder="1"/>
    <xf numFmtId="0" fontId="14" fillId="0" borderId="0" xfId="0" applyFont="1"/>
    <xf numFmtId="164" fontId="16" fillId="0" borderId="10" xfId="0" applyNumberFormat="1" applyFont="1" applyBorder="1"/>
    <xf numFmtId="0" fontId="14" fillId="0" borderId="16" xfId="0" applyFont="1" applyBorder="1"/>
    <xf numFmtId="0" fontId="18" fillId="0" borderId="4" xfId="0" applyFont="1" applyBorder="1"/>
    <xf numFmtId="0" fontId="14" fillId="0" borderId="4" xfId="0" applyFont="1" applyBorder="1"/>
    <xf numFmtId="164" fontId="16" fillId="0" borderId="17" xfId="0" applyNumberFormat="1" applyFont="1" applyBorder="1"/>
    <xf numFmtId="0" fontId="18" fillId="0" borderId="0" xfId="0" applyFont="1"/>
    <xf numFmtId="0" fontId="14" fillId="0" borderId="4" xfId="0" applyFont="1" applyBorder="1" applyAlignment="1">
      <alignment horizontal="left"/>
    </xf>
    <xf numFmtId="0" fontId="19" fillId="0" borderId="11" xfId="0" applyFont="1" applyBorder="1"/>
    <xf numFmtId="0" fontId="19" fillId="0" borderId="2" xfId="0" applyFont="1" applyBorder="1"/>
    <xf numFmtId="0" fontId="14" fillId="0" borderId="2" xfId="0" applyFont="1" applyBorder="1"/>
    <xf numFmtId="164" fontId="16" fillId="0" borderId="12" xfId="0" applyNumberFormat="1" applyFont="1" applyBorder="1"/>
    <xf numFmtId="0" fontId="17" fillId="0" borderId="0" xfId="0" applyFont="1"/>
    <xf numFmtId="164" fontId="16" fillId="0" borderId="0" xfId="0" applyNumberFormat="1" applyFont="1"/>
    <xf numFmtId="164" fontId="14" fillId="0" borderId="0" xfId="0" applyNumberFormat="1" applyFont="1"/>
    <xf numFmtId="0" fontId="14" fillId="0" borderId="16" xfId="0" applyFont="1" applyBorder="1" applyAlignment="1">
      <alignment horizontal="left"/>
    </xf>
    <xf numFmtId="164" fontId="16" fillId="0" borderId="17" xfId="0" applyNumberFormat="1" applyFont="1" applyBorder="1" applyAlignment="1">
      <alignment horizontal="left"/>
    </xf>
    <xf numFmtId="0" fontId="19" fillId="0" borderId="0" xfId="0" applyFont="1"/>
    <xf numFmtId="164" fontId="14" fillId="0" borderId="7" xfId="0" applyNumberFormat="1" applyFont="1" applyBorder="1"/>
    <xf numFmtId="0" fontId="18" fillId="0" borderId="6" xfId="0" applyFont="1" applyBorder="1"/>
    <xf numFmtId="0" fontId="16" fillId="0" borderId="2" xfId="0" applyFont="1" applyBorder="1"/>
    <xf numFmtId="0" fontId="4" fillId="2" borderId="0" xfId="0" applyFont="1" applyFill="1"/>
    <xf numFmtId="0" fontId="5" fillId="2" borderId="0" xfId="0" applyFont="1" applyFill="1"/>
    <xf numFmtId="164" fontId="5" fillId="2" borderId="0" xfId="0" applyNumberFormat="1" applyFont="1" applyFill="1"/>
    <xf numFmtId="0" fontId="5" fillId="0" borderId="3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3" xfId="0" quotePrefix="1" applyBorder="1" applyAlignment="1" applyProtection="1">
      <alignment horizontal="center"/>
      <protection locked="0"/>
    </xf>
    <xf numFmtId="0" fontId="6" fillId="0" borderId="0" xfId="0" applyFont="1" applyAlignment="1">
      <alignment wrapText="1"/>
    </xf>
    <xf numFmtId="0" fontId="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38" fontId="5" fillId="0" borderId="18" xfId="0" applyNumberFormat="1" applyFont="1" applyBorder="1" applyProtection="1">
      <protection locked="0"/>
    </xf>
    <xf numFmtId="38" fontId="5" fillId="0" borderId="14" xfId="0" applyNumberFormat="1" applyFont="1" applyBorder="1" applyProtection="1">
      <protection locked="0"/>
    </xf>
    <xf numFmtId="38" fontId="5" fillId="0" borderId="0" xfId="0" applyNumberFormat="1" applyFont="1" applyProtection="1">
      <protection locked="0"/>
    </xf>
    <xf numFmtId="38" fontId="5" fillId="0" borderId="21" xfId="0" applyNumberFormat="1" applyFont="1" applyBorder="1" applyProtection="1">
      <protection locked="0"/>
    </xf>
    <xf numFmtId="0" fontId="0" fillId="0" borderId="0" xfId="0" applyAlignment="1">
      <alignment wrapText="1"/>
    </xf>
    <xf numFmtId="0" fontId="4" fillId="0" borderId="0" xfId="0" applyFont="1" applyAlignment="1">
      <alignment horizontal="center"/>
    </xf>
    <xf numFmtId="0" fontId="17" fillId="0" borderId="22" xfId="0" applyFont="1" applyBorder="1"/>
    <xf numFmtId="0" fontId="17" fillId="0" borderId="23" xfId="0" applyFont="1" applyBorder="1"/>
    <xf numFmtId="0" fontId="14" fillId="0" borderId="23" xfId="0" applyFont="1" applyBorder="1"/>
    <xf numFmtId="164" fontId="16" fillId="0" borderId="24" xfId="0" applyNumberFormat="1" applyFont="1" applyBorder="1"/>
    <xf numFmtId="0" fontId="19" fillId="0" borderId="22" xfId="0" applyFont="1" applyBorder="1"/>
    <xf numFmtId="0" fontId="19" fillId="0" borderId="23" xfId="0" applyFont="1" applyBorder="1"/>
    <xf numFmtId="0" fontId="18" fillId="0" borderId="0" xfId="0" applyFont="1" applyAlignment="1">
      <alignment horizontal="left"/>
    </xf>
    <xf numFmtId="0" fontId="22" fillId="0" borderId="0" xfId="0" applyFont="1"/>
    <xf numFmtId="38" fontId="5" fillId="0" borderId="14" xfId="0" applyNumberFormat="1" applyFont="1" applyBorder="1"/>
    <xf numFmtId="38" fontId="5" fillId="0" borderId="8" xfId="0" applyNumberFormat="1" applyFont="1" applyBorder="1"/>
    <xf numFmtId="38" fontId="0" fillId="0" borderId="8" xfId="0" applyNumberFormat="1" applyBorder="1"/>
    <xf numFmtId="38" fontId="0" fillId="0" borderId="19" xfId="0" applyNumberFormat="1" applyBorder="1"/>
    <xf numFmtId="0" fontId="2" fillId="0" borderId="0" xfId="0" applyFont="1" applyAlignment="1">
      <alignment horizontal="center"/>
    </xf>
    <xf numFmtId="0" fontId="23" fillId="0" borderId="11" xfId="0" applyFont="1" applyBorder="1"/>
    <xf numFmtId="0" fontId="24" fillId="0" borderId="11" xfId="0" applyFont="1" applyBorder="1"/>
    <xf numFmtId="38" fontId="5" fillId="0" borderId="25" xfId="0" applyNumberFormat="1" applyFont="1" applyBorder="1" applyProtection="1">
      <protection locked="0"/>
    </xf>
    <xf numFmtId="165" fontId="0" fillId="0" borderId="26" xfId="0" applyNumberFormat="1" applyBorder="1"/>
    <xf numFmtId="165" fontId="5" fillId="0" borderId="26" xfId="0" applyNumberFormat="1" applyFont="1" applyBorder="1"/>
    <xf numFmtId="164" fontId="5" fillId="0" borderId="27" xfId="0" applyNumberFormat="1" applyFont="1" applyBorder="1"/>
    <xf numFmtId="165" fontId="0" fillId="0" borderId="27" xfId="0" applyNumberFormat="1" applyBorder="1"/>
    <xf numFmtId="3" fontId="0" fillId="0" borderId="27" xfId="0" applyNumberFormat="1" applyBorder="1"/>
    <xf numFmtId="3" fontId="5" fillId="0" borderId="27" xfId="0" applyNumberFormat="1" applyFont="1" applyBorder="1"/>
    <xf numFmtId="0" fontId="0" fillId="0" borderId="27" xfId="0" applyBorder="1"/>
    <xf numFmtId="38" fontId="5" fillId="0" borderId="13" xfId="0" applyNumberFormat="1" applyFont="1" applyBorder="1"/>
    <xf numFmtId="0" fontId="26" fillId="0" borderId="0" xfId="0" applyFont="1"/>
    <xf numFmtId="0" fontId="5" fillId="0" borderId="28" xfId="0" applyFont="1" applyBorder="1" applyAlignment="1">
      <alignment horizontal="center"/>
    </xf>
    <xf numFmtId="0" fontId="1" fillId="0" borderId="0" xfId="0" applyFont="1" applyAlignment="1" applyProtection="1">
      <alignment vertical="top"/>
      <protection locked="0"/>
    </xf>
    <xf numFmtId="3" fontId="0" fillId="0" borderId="19" xfId="0" applyNumberFormat="1" applyBorder="1" applyProtection="1">
      <protection locked="0"/>
    </xf>
    <xf numFmtId="3" fontId="5" fillId="0" borderId="19" xfId="0" applyNumberFormat="1" applyFont="1" applyBorder="1" applyProtection="1">
      <protection locked="0"/>
    </xf>
    <xf numFmtId="38" fontId="5" fillId="0" borderId="19" xfId="0" applyNumberFormat="1" applyFont="1" applyBorder="1"/>
    <xf numFmtId="0" fontId="25" fillId="0" borderId="22" xfId="0" applyFont="1" applyBorder="1"/>
    <xf numFmtId="164" fontId="14" fillId="0" borderId="24" xfId="0" applyNumberFormat="1" applyFont="1" applyBorder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9" fillId="0" borderId="0" xfId="0" applyFont="1" applyAlignment="1">
      <alignment horizontal="left"/>
    </xf>
    <xf numFmtId="38" fontId="0" fillId="0" borderId="14" xfId="0" applyNumberFormat="1" applyBorder="1"/>
    <xf numFmtId="0" fontId="6" fillId="0" borderId="0" xfId="0" applyFont="1" applyAlignment="1">
      <alignment horizontal="left" vertical="center"/>
    </xf>
    <xf numFmtId="0" fontId="21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quotePrefix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38" fontId="5" fillId="0" borderId="33" xfId="0" applyNumberFormat="1" applyFont="1" applyBorder="1"/>
    <xf numFmtId="0" fontId="5" fillId="0" borderId="28" xfId="0" applyFont="1" applyBorder="1" applyAlignment="1" applyProtection="1">
      <alignment horizontal="center"/>
      <protection locked="0"/>
    </xf>
    <xf numFmtId="9" fontId="5" fillId="0" borderId="1" xfId="0" applyNumberFormat="1" applyFont="1" applyBorder="1" applyAlignment="1">
      <alignment horizontal="center"/>
    </xf>
    <xf numFmtId="38" fontId="5" fillId="0" borderId="34" xfId="0" applyNumberFormat="1" applyFont="1" applyBorder="1"/>
    <xf numFmtId="38" fontId="5" fillId="0" borderId="0" xfId="0" applyNumberFormat="1" applyFont="1"/>
    <xf numFmtId="14" fontId="5" fillId="0" borderId="0" xfId="0" applyNumberFormat="1" applyFont="1" applyAlignment="1" applyProtection="1">
      <alignment horizontal="centerContinuous"/>
      <protection locked="0"/>
    </xf>
    <xf numFmtId="14" fontId="5" fillId="0" borderId="0" xfId="0" applyNumberFormat="1" applyFont="1" applyAlignment="1" applyProtection="1">
      <alignment horizontal="left"/>
      <protection locked="0"/>
    </xf>
    <xf numFmtId="0" fontId="30" fillId="0" borderId="0" xfId="0" applyFont="1" applyProtection="1">
      <protection locked="0"/>
    </xf>
    <xf numFmtId="0" fontId="30" fillId="0" borderId="0" xfId="0" applyFont="1"/>
    <xf numFmtId="9" fontId="0" fillId="0" borderId="0" xfId="0" applyNumberFormat="1"/>
    <xf numFmtId="9" fontId="5" fillId="0" borderId="1" xfId="0" applyNumberFormat="1" applyFont="1" applyBorder="1" applyAlignment="1" applyProtection="1">
      <alignment horizontal="center"/>
      <protection locked="0"/>
    </xf>
    <xf numFmtId="0" fontId="9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21" fillId="0" borderId="0" xfId="0" applyFont="1" applyAlignment="1">
      <alignment horizontal="right"/>
    </xf>
    <xf numFmtId="0" fontId="21" fillId="0" borderId="0" xfId="0" applyFont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1" fillId="0" borderId="32" xfId="0" applyFont="1" applyBorder="1" applyAlignment="1">
      <alignment horizontal="center"/>
    </xf>
    <xf numFmtId="14" fontId="1" fillId="0" borderId="4" xfId="0" applyNumberFormat="1" applyFont="1" applyBorder="1" applyProtection="1">
      <protection locked="0"/>
    </xf>
    <xf numFmtId="0" fontId="0" fillId="0" borderId="4" xfId="0" applyBorder="1" applyProtection="1">
      <protection locked="0"/>
    </xf>
    <xf numFmtId="14" fontId="0" fillId="0" borderId="4" xfId="0" applyNumberFormat="1" applyBorder="1" applyProtection="1">
      <protection locked="0"/>
    </xf>
    <xf numFmtId="0" fontId="5" fillId="0" borderId="4" xfId="0" applyFont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 tint="0.79998168889431442"/>
    <pageSetUpPr autoPageBreaks="0" fitToPage="1"/>
  </sheetPr>
  <dimension ref="A1:U90"/>
  <sheetViews>
    <sheetView tabSelected="1" showOutlineSymbols="0" view="pageLayout" zoomScale="70" zoomScaleNormal="85" zoomScalePageLayoutView="70" workbookViewId="0">
      <selection activeCell="C4" sqref="C4:F4"/>
    </sheetView>
  </sheetViews>
  <sheetFormatPr defaultColWidth="0" defaultRowHeight="15" zeroHeight="1"/>
  <cols>
    <col min="1" max="1" width="6.109375" style="1" customWidth="1"/>
    <col min="2" max="2" width="1.21875" style="1" customWidth="1"/>
    <col min="3" max="3" width="12.5546875" style="1" customWidth="1"/>
    <col min="4" max="4" width="6.77734375" style="1" customWidth="1"/>
    <col min="5" max="5" width="14.77734375" style="1" customWidth="1"/>
    <col min="6" max="6" width="17.77734375" style="1" customWidth="1"/>
    <col min="7" max="7" width="7" style="1" customWidth="1"/>
    <col min="8" max="8" width="6.5546875" style="1" customWidth="1"/>
    <col min="9" max="9" width="3.77734375" style="1" customWidth="1"/>
    <col min="10" max="10" width="11.77734375" style="1" customWidth="1"/>
    <col min="11" max="11" width="3.77734375" style="1" customWidth="1"/>
    <col min="12" max="12" width="11.77734375" style="1" customWidth="1"/>
    <col min="13" max="13" width="3.77734375" style="1" customWidth="1"/>
    <col min="14" max="14" width="11.77734375" style="1" customWidth="1"/>
    <col min="15" max="15" width="4" style="1" customWidth="1"/>
    <col min="16" max="16" width="11.77734375" style="1" customWidth="1"/>
    <col min="17" max="17" width="3.77734375" style="1" customWidth="1"/>
    <col min="18" max="18" width="11.77734375" style="1" customWidth="1"/>
    <col min="19" max="19" width="3.77734375" style="1" hidden="1" customWidth="1"/>
    <col min="20" max="21" width="0" style="1" hidden="1" customWidth="1"/>
    <col min="22" max="16384" width="9.77734375" style="1" hidden="1"/>
  </cols>
  <sheetData>
    <row r="1" spans="1:19" ht="23.25" customHeight="1">
      <c r="A1" s="134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</row>
    <row r="2" spans="1:19" ht="22.5" customHeight="1">
      <c r="A2" s="134" t="s">
        <v>79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/>
    </row>
    <row r="3" spans="1:19" ht="18.75" thickBot="1">
      <c r="A3"/>
      <c r="B3" s="8"/>
      <c r="C3" s="8"/>
      <c r="D3" s="8"/>
      <c r="E3" s="16"/>
      <c r="F3" s="8"/>
      <c r="G3" s="8"/>
      <c r="H3" s="8"/>
      <c r="I3" s="8"/>
      <c r="J3" s="67" t="s">
        <v>1</v>
      </c>
      <c r="K3" s="68"/>
      <c r="L3" s="69"/>
      <c r="M3" s="68"/>
      <c r="N3" s="68"/>
      <c r="O3" s="68"/>
      <c r="P3" s="68"/>
      <c r="Q3" s="68"/>
      <c r="R3" s="8"/>
    </row>
    <row r="4" spans="1:19" ht="20.25" customHeight="1" thickBot="1">
      <c r="A4" s="6" t="s">
        <v>2</v>
      </c>
      <c r="B4" s="119"/>
      <c r="C4" s="147"/>
      <c r="D4" s="148"/>
      <c r="E4" s="148"/>
      <c r="F4" s="148"/>
      <c r="G4" s="17"/>
      <c r="H4" s="18"/>
      <c r="I4" s="63" t="s">
        <v>76</v>
      </c>
      <c r="J4" s="114" t="s">
        <v>3</v>
      </c>
      <c r="K4" s="63"/>
      <c r="L4" s="17" t="s">
        <v>4</v>
      </c>
      <c r="M4" s="63"/>
      <c r="N4" s="17" t="s">
        <v>5</v>
      </c>
      <c r="O4" s="64"/>
      <c r="P4" s="17" t="s">
        <v>6</v>
      </c>
      <c r="Q4" s="64"/>
      <c r="R4" s="17" t="s">
        <v>7</v>
      </c>
    </row>
    <row r="5" spans="1:19" ht="15.75" thickBot="1">
      <c r="A5"/>
      <c r="B5" s="8"/>
      <c r="C5" s="34" t="s">
        <v>8</v>
      </c>
      <c r="D5" s="34"/>
      <c r="E5" s="34"/>
      <c r="F5" s="34"/>
      <c r="G5" s="8"/>
      <c r="H5" s="8"/>
      <c r="I5" s="8"/>
      <c r="J5" s="8"/>
      <c r="K5" s="8"/>
      <c r="L5" s="112"/>
      <c r="M5" s="8"/>
      <c r="N5" s="112"/>
      <c r="O5" s="8"/>
      <c r="P5" s="112"/>
      <c r="Q5"/>
      <c r="R5" s="112"/>
    </row>
    <row r="6" spans="1:19" ht="20.25" customHeight="1" thickBot="1">
      <c r="A6" s="4" t="s">
        <v>9</v>
      </c>
      <c r="B6" s="5"/>
      <c r="C6" s="145"/>
      <c r="D6" s="145"/>
      <c r="E6" s="145"/>
      <c r="F6" s="145"/>
      <c r="G6" s="8"/>
      <c r="H6" s="14"/>
      <c r="I6" s="3"/>
      <c r="J6" s="14"/>
      <c r="K6" s="63" t="s">
        <v>76</v>
      </c>
      <c r="L6" s="109" t="s">
        <v>10</v>
      </c>
      <c r="M6" s="63"/>
      <c r="N6" s="109" t="s">
        <v>11</v>
      </c>
      <c r="O6" s="63"/>
      <c r="P6" s="109" t="s">
        <v>12</v>
      </c>
      <c r="Q6" s="63"/>
      <c r="R6" s="109" t="s">
        <v>13</v>
      </c>
    </row>
    <row r="7" spans="1:19" ht="10.5" customHeight="1" thickBot="1">
      <c r="A7"/>
      <c r="B7" s="5"/>
      <c r="C7" s="8"/>
      <c r="D7" s="8"/>
      <c r="E7" s="8"/>
      <c r="F7" s="8"/>
      <c r="G7" s="8"/>
      <c r="H7" s="8"/>
      <c r="I7"/>
      <c r="J7"/>
      <c r="K7"/>
      <c r="L7" s="108"/>
      <c r="M7"/>
      <c r="N7" s="138" t="s">
        <v>14</v>
      </c>
      <c r="O7"/>
      <c r="P7" s="138" t="s">
        <v>15</v>
      </c>
      <c r="Q7"/>
      <c r="R7"/>
    </row>
    <row r="8" spans="1:19" ht="20.25" customHeight="1" thickBot="1">
      <c r="A8" s="4" t="s">
        <v>16</v>
      </c>
      <c r="B8" s="5"/>
      <c r="C8" s="8"/>
      <c r="D8" s="146"/>
      <c r="E8" s="145"/>
      <c r="F8" s="145"/>
      <c r="G8" s="140" t="s">
        <v>17</v>
      </c>
      <c r="H8" s="140"/>
      <c r="I8" s="140"/>
      <c r="J8" s="140"/>
      <c r="K8" s="140"/>
      <c r="L8" s="141"/>
      <c r="M8" s="64"/>
      <c r="N8" s="138"/>
      <c r="O8" s="64"/>
      <c r="P8" s="138"/>
      <c r="Q8" s="64"/>
      <c r="R8" s="109" t="s">
        <v>18</v>
      </c>
    </row>
    <row r="9" spans="1:19" ht="10.5" customHeight="1" thickBot="1">
      <c r="A9" s="8"/>
      <c r="B9" s="5"/>
      <c r="C9" s="8"/>
      <c r="D9" s="8"/>
      <c r="E9" s="8"/>
      <c r="F9" s="19"/>
      <c r="G9" s="8"/>
      <c r="H9" s="8"/>
      <c r="I9" s="19"/>
      <c r="J9" s="14"/>
      <c r="K9" s="31"/>
      <c r="L9" s="108"/>
      <c r="M9" s="31"/>
      <c r="N9" s="138"/>
      <c r="O9" s="31"/>
      <c r="P9" s="138"/>
      <c r="Q9" s="31"/>
      <c r="R9" s="113"/>
    </row>
    <row r="10" spans="1:19" ht="20.25" customHeight="1" thickBot="1">
      <c r="A10" s="4" t="s">
        <v>19</v>
      </c>
      <c r="B10" s="5"/>
      <c r="C10" s="8"/>
      <c r="D10" s="144">
        <v>46388</v>
      </c>
      <c r="E10" s="145"/>
      <c r="F10" s="142" t="s">
        <v>20</v>
      </c>
      <c r="G10" s="142"/>
      <c r="H10" s="142"/>
      <c r="I10" s="142"/>
      <c r="J10" s="142"/>
      <c r="K10" s="142"/>
      <c r="L10" s="143"/>
      <c r="M10" s="64"/>
      <c r="N10" s="109" t="s">
        <v>21</v>
      </c>
      <c r="O10" s="64"/>
      <c r="P10" s="109" t="s">
        <v>22</v>
      </c>
      <c r="Q10" s="64"/>
      <c r="R10" s="109" t="s">
        <v>23</v>
      </c>
      <c r="S10" s="102"/>
    </row>
    <row r="11" spans="1:19" ht="6" customHeight="1">
      <c r="A11" s="4"/>
      <c r="B11" s="5"/>
      <c r="C11" s="8"/>
      <c r="D11" s="8"/>
      <c r="E11" s="110"/>
      <c r="F11" s="118"/>
      <c r="G11" s="118"/>
      <c r="H11" s="118"/>
      <c r="I11" s="118"/>
      <c r="J11" s="118"/>
      <c r="K11" s="118"/>
      <c r="L11" s="118"/>
      <c r="M11" s="121"/>
      <c r="N11" s="109"/>
      <c r="O11" s="121"/>
      <c r="P11" s="109"/>
      <c r="Q11" s="121"/>
      <c r="R11" s="109"/>
      <c r="S11" s="102"/>
    </row>
    <row r="12" spans="1:19" ht="10.5" customHeight="1" thickBot="1">
      <c r="A12" s="133" t="s">
        <v>80</v>
      </c>
      <c r="B12" s="133"/>
      <c r="C12" s="133"/>
      <c r="D12" s="8"/>
      <c r="E12" s="8"/>
      <c r="F12" s="8"/>
      <c r="G12" s="8"/>
      <c r="H12" s="8"/>
      <c r="I12" s="8"/>
      <c r="J12"/>
      <c r="K12"/>
      <c r="L12"/>
      <c r="M12"/>
      <c r="N12" s="138" t="s">
        <v>24</v>
      </c>
      <c r="O12"/>
      <c r="P12" s="113"/>
      <c r="Q12"/>
      <c r="R12" s="113"/>
    </row>
    <row r="13" spans="1:19" ht="20.25" customHeight="1" thickBot="1">
      <c r="A13" s="133"/>
      <c r="B13" s="133"/>
      <c r="C13" s="133"/>
      <c r="D13" s="144">
        <v>46023</v>
      </c>
      <c r="E13" s="145"/>
      <c r="F13" s="19"/>
      <c r="G13" s="8"/>
      <c r="H13" s="110"/>
      <c r="I13" s="110"/>
      <c r="J13" s="66"/>
      <c r="K13" s="139" t="s">
        <v>25</v>
      </c>
      <c r="L13" s="139"/>
      <c r="M13" s="65"/>
      <c r="N13" s="138"/>
      <c r="O13" s="64" t="s">
        <v>76</v>
      </c>
      <c r="P13" s="109" t="s">
        <v>26</v>
      </c>
      <c r="Q13" s="64"/>
      <c r="R13" s="109" t="s">
        <v>27</v>
      </c>
    </row>
    <row r="14" spans="1:19" ht="10.5" customHeight="1" thickBot="1">
      <c r="A14" s="8"/>
      <c r="B14" s="5"/>
      <c r="C14" s="8"/>
      <c r="D14" s="8"/>
      <c r="E14" s="8"/>
      <c r="F14" s="19"/>
      <c r="G14" s="8"/>
      <c r="H14" s="110"/>
      <c r="I14" s="110"/>
      <c r="J14" s="66"/>
      <c r="K14" s="117"/>
      <c r="L14" s="117"/>
      <c r="M14" s="120"/>
      <c r="N14" s="138"/>
      <c r="O14" s="121"/>
      <c r="P14" s="109"/>
      <c r="Q14" s="121"/>
      <c r="R14" s="109"/>
    </row>
    <row r="15" spans="1:19" ht="20.25" customHeight="1" thickBot="1">
      <c r="A15" s="8"/>
      <c r="B15" s="5"/>
      <c r="C15" s="8"/>
      <c r="D15" s="8"/>
      <c r="E15" s="8"/>
      <c r="F15" s="19"/>
      <c r="G15" s="8"/>
      <c r="H15" s="110"/>
      <c r="I15" s="110"/>
      <c r="J15" s="66"/>
      <c r="K15" s="117"/>
      <c r="L15" s="117" t="s">
        <v>78</v>
      </c>
      <c r="M15" s="65" t="s">
        <v>76</v>
      </c>
      <c r="N15" s="116" t="s">
        <v>28</v>
      </c>
      <c r="O15" s="64"/>
      <c r="P15" s="109" t="s">
        <v>29</v>
      </c>
      <c r="Q15" s="121"/>
      <c r="R15" s="109"/>
    </row>
    <row r="16" spans="1:19" ht="10.5" customHeight="1">
      <c r="A16"/>
      <c r="B16" s="5"/>
      <c r="C16" s="8"/>
      <c r="D16" s="8"/>
      <c r="E16" s="8"/>
      <c r="F16" s="8"/>
      <c r="G16" s="8"/>
      <c r="H16" s="8"/>
      <c r="I16"/>
      <c r="J16"/>
      <c r="K16"/>
      <c r="L16"/>
      <c r="M16"/>
      <c r="N16" s="116"/>
      <c r="O16"/>
      <c r="P16"/>
      <c r="Q16"/>
      <c r="R16"/>
    </row>
    <row r="17" spans="1:21" ht="15.75" thickBot="1">
      <c r="A17"/>
      <c r="B17" s="33" t="s">
        <v>30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/>
    </row>
    <row r="18" spans="1:21" ht="17.100000000000001" customHeight="1" thickBot="1">
      <c r="A18"/>
      <c r="B18" s="8"/>
      <c r="C18" s="8"/>
      <c r="D18" s="8"/>
      <c r="E18" s="8"/>
      <c r="F18" s="8"/>
      <c r="G18" s="8"/>
      <c r="H18" s="20"/>
      <c r="I18"/>
      <c r="J18" s="88"/>
      <c r="K18" s="88"/>
      <c r="L18" s="135" t="s">
        <v>85</v>
      </c>
      <c r="M18" s="136"/>
      <c r="N18" s="136"/>
      <c r="O18" s="136"/>
      <c r="P18" s="136"/>
      <c r="Q18" s="136"/>
      <c r="R18" s="137"/>
      <c r="S18"/>
      <c r="U18" s="111"/>
    </row>
    <row r="19" spans="1:21" ht="15.75">
      <c r="A19"/>
      <c r="B19" s="7"/>
      <c r="C19" s="8"/>
      <c r="D19" s="8"/>
      <c r="E19" s="8"/>
      <c r="F19" s="8"/>
      <c r="G19" s="8"/>
      <c r="H19"/>
      <c r="I19" s="8"/>
      <c r="J19" s="32">
        <v>2026</v>
      </c>
      <c r="K19" s="22"/>
      <c r="L19" s="123" t="s">
        <v>31</v>
      </c>
      <c r="M19" s="22"/>
      <c r="N19" s="123" t="s">
        <v>32</v>
      </c>
      <c r="O19" s="20"/>
      <c r="P19" s="123" t="s">
        <v>33</v>
      </c>
      <c r="Q19" s="22"/>
      <c r="R19" s="101" t="s">
        <v>34</v>
      </c>
    </row>
    <row r="20" spans="1:21" ht="16.5" thickBot="1">
      <c r="A20"/>
      <c r="B20" s="7" t="s">
        <v>35</v>
      </c>
      <c r="C20" s="8"/>
      <c r="D20" s="8"/>
      <c r="E20" s="8"/>
      <c r="F20" s="8"/>
      <c r="G20" s="8"/>
      <c r="H20"/>
      <c r="I20" s="8"/>
      <c r="J20" s="124" t="s">
        <v>34</v>
      </c>
      <c r="K20" s="22"/>
      <c r="L20" s="132">
        <v>1</v>
      </c>
      <c r="M20" s="22"/>
      <c r="N20" s="132">
        <v>0</v>
      </c>
      <c r="O20" s="20"/>
      <c r="P20" s="132">
        <v>0</v>
      </c>
      <c r="Q20" s="22"/>
      <c r="R20" s="124">
        <v>1</v>
      </c>
    </row>
    <row r="21" spans="1:21" ht="15.75" customHeight="1">
      <c r="A21">
        <v>1</v>
      </c>
      <c r="B21" s="8"/>
      <c r="C21" s="35" t="s">
        <v>37</v>
      </c>
      <c r="D21" s="36"/>
      <c r="E21" s="36"/>
      <c r="F21" s="36"/>
      <c r="G21" s="36"/>
      <c r="H21" s="37"/>
      <c r="I21"/>
      <c r="J21" s="27"/>
      <c r="K21" s="23"/>
      <c r="L21" s="27"/>
      <c r="M21" s="23"/>
      <c r="N21" s="25"/>
      <c r="O21" s="11"/>
      <c r="P21" s="25"/>
      <c r="Q21" s="23"/>
      <c r="R21" s="85">
        <f t="shared" ref="R21:R24" si="0">SUM(L21,N21,P21)</f>
        <v>0</v>
      </c>
      <c r="S21"/>
    </row>
    <row r="22" spans="1:21" ht="15.75">
      <c r="A22">
        <v>2</v>
      </c>
      <c r="B22" s="8"/>
      <c r="C22" s="38" t="s">
        <v>38</v>
      </c>
      <c r="D22" s="39"/>
      <c r="E22" s="39"/>
      <c r="F22" s="39"/>
      <c r="G22" s="39"/>
      <c r="H22" s="40"/>
      <c r="I22"/>
      <c r="J22" s="27"/>
      <c r="K22" s="23"/>
      <c r="L22" s="27"/>
      <c r="M22" s="23"/>
      <c r="N22" s="25"/>
      <c r="O22" s="11"/>
      <c r="P22" s="25"/>
      <c r="Q22" s="23"/>
      <c r="R22" s="85">
        <f t="shared" si="0"/>
        <v>0</v>
      </c>
      <c r="S22"/>
    </row>
    <row r="23" spans="1:21" ht="15.75">
      <c r="A23" s="9">
        <v>3</v>
      </c>
      <c r="B23" s="8"/>
      <c r="C23" s="38" t="s">
        <v>39</v>
      </c>
      <c r="D23" s="39"/>
      <c r="E23" s="39"/>
      <c r="F23" s="39"/>
      <c r="G23" s="39"/>
      <c r="H23" s="40"/>
      <c r="I23"/>
      <c r="J23" s="25"/>
      <c r="K23" s="23"/>
      <c r="L23" s="25"/>
      <c r="M23" s="23"/>
      <c r="N23" s="25"/>
      <c r="O23" s="11"/>
      <c r="P23" s="25"/>
      <c r="Q23" s="23"/>
      <c r="R23" s="85">
        <f t="shared" si="0"/>
        <v>0</v>
      </c>
      <c r="S23"/>
    </row>
    <row r="24" spans="1:21" ht="15.75" customHeight="1">
      <c r="A24">
        <v>4</v>
      </c>
      <c r="B24" s="8"/>
      <c r="C24" s="38" t="s">
        <v>40</v>
      </c>
      <c r="D24" s="82"/>
      <c r="E24" s="45"/>
      <c r="F24" s="39"/>
      <c r="G24" s="39"/>
      <c r="H24" s="40"/>
      <c r="I24" s="23"/>
      <c r="J24" s="25"/>
      <c r="K24" s="92"/>
      <c r="L24" s="25"/>
      <c r="M24" s="92"/>
      <c r="N24" s="25"/>
      <c r="O24" s="93"/>
      <c r="P24" s="25"/>
      <c r="Q24" s="23"/>
      <c r="R24" s="85">
        <f t="shared" si="0"/>
        <v>0</v>
      </c>
      <c r="S24"/>
    </row>
    <row r="25" spans="1:21" ht="15.75" customHeight="1" thickBot="1">
      <c r="A25">
        <v>5</v>
      </c>
      <c r="B25" s="8"/>
      <c r="C25" s="41" t="s">
        <v>41</v>
      </c>
      <c r="D25" s="46"/>
      <c r="E25" s="42"/>
      <c r="F25" s="43"/>
      <c r="G25" s="43"/>
      <c r="H25" s="44"/>
      <c r="I25" s="23"/>
      <c r="J25" s="91"/>
      <c r="K25" s="23"/>
      <c r="L25" s="91"/>
      <c r="M25" s="23"/>
      <c r="N25" s="91"/>
      <c r="O25" s="24"/>
      <c r="P25" s="91"/>
      <c r="Q25" s="23"/>
      <c r="R25" s="99">
        <f>SUM(L25,N25,P25)</f>
        <v>0</v>
      </c>
      <c r="S25"/>
    </row>
    <row r="26" spans="1:21" ht="21" customHeight="1" thickBot="1">
      <c r="A26" s="10">
        <v>6</v>
      </c>
      <c r="B26" s="7"/>
      <c r="C26" s="47" t="s">
        <v>42</v>
      </c>
      <c r="D26" s="48"/>
      <c r="E26" s="49"/>
      <c r="F26" s="49"/>
      <c r="G26" s="49"/>
      <c r="H26" s="50"/>
      <c r="I26" s="11"/>
      <c r="J26" s="84">
        <f>SUM(J21:J25)</f>
        <v>0</v>
      </c>
      <c r="K26" s="84"/>
      <c r="L26" s="84">
        <f t="shared" ref="L26:P26" si="1">SUM(L21:L25)</f>
        <v>0</v>
      </c>
      <c r="M26" s="84"/>
      <c r="N26" s="84">
        <f t="shared" si="1"/>
        <v>0</v>
      </c>
      <c r="O26" s="84"/>
      <c r="P26" s="84">
        <f t="shared" si="1"/>
        <v>0</v>
      </c>
      <c r="Q26" s="84"/>
      <c r="R26" s="84">
        <f>SUM(R21:R25)</f>
        <v>0</v>
      </c>
      <c r="S26"/>
    </row>
    <row r="27" spans="1:21" ht="9.75" customHeight="1" thickTop="1" thickBot="1">
      <c r="A27" s="10"/>
      <c r="B27" s="7"/>
      <c r="C27" s="56"/>
      <c r="D27" s="56"/>
      <c r="E27" s="39"/>
      <c r="F27" s="39"/>
      <c r="G27" s="39"/>
      <c r="H27" s="52"/>
      <c r="I27" s="11"/>
      <c r="J27" s="72"/>
      <c r="K27" s="11"/>
      <c r="L27" s="72"/>
      <c r="M27" s="11"/>
      <c r="N27" s="72"/>
      <c r="O27" s="11"/>
      <c r="P27" s="72"/>
      <c r="Q27" s="11"/>
      <c r="R27" s="73"/>
      <c r="S27"/>
    </row>
    <row r="28" spans="1:21" ht="16.5" thickBot="1">
      <c r="A28"/>
      <c r="B28" s="7" t="s">
        <v>43</v>
      </c>
      <c r="C28" s="56"/>
      <c r="D28" s="56"/>
      <c r="E28" s="39"/>
      <c r="F28" s="39"/>
      <c r="G28" s="39"/>
      <c r="H28" s="52"/>
      <c r="I28" s="23"/>
      <c r="J28" s="21">
        <f>J19</f>
        <v>2026</v>
      </c>
      <c r="K28" s="22"/>
      <c r="L28" s="21" t="str">
        <f>L19</f>
        <v>Church 1</v>
      </c>
      <c r="M28" s="22"/>
      <c r="N28" s="21" t="str">
        <f>N19</f>
        <v>Church 2</v>
      </c>
      <c r="O28" s="20"/>
      <c r="P28" s="21" t="str">
        <f>P19</f>
        <v>Church 3</v>
      </c>
      <c r="Q28" s="22"/>
      <c r="R28" s="21" t="s">
        <v>34</v>
      </c>
      <c r="S28"/>
    </row>
    <row r="29" spans="1:21" ht="15.75" customHeight="1" thickBot="1">
      <c r="A29" s="10">
        <v>7</v>
      </c>
      <c r="B29" s="75"/>
      <c r="C29" s="76" t="s">
        <v>44</v>
      </c>
      <c r="D29" s="77"/>
      <c r="E29" s="78"/>
      <c r="F29" s="78"/>
      <c r="G29" s="78"/>
      <c r="H29" s="79"/>
      <c r="I29" s="23"/>
      <c r="J29" s="125">
        <f>IF(ISTEXT(Q13),
    J21+J23+J24+J25,
    IF(ISTEXT(O13),
        IF(J26=0,0,IF(J26*0.35&lt;10000,J26+10000,J26*1.35)),
        IF(ISTEXT(M13),
            J26,
            IF(ISBLANK(Q13),0,
                IF(ISBLANK(O13),0,
                    IF(ISBLANK(M13),0)
                )
            )
        )
    )
)</f>
        <v>0</v>
      </c>
      <c r="K29" s="84"/>
      <c r="L29" s="125">
        <f>R29*L20</f>
        <v>0</v>
      </c>
      <c r="M29" s="84"/>
      <c r="N29" s="125">
        <f>R29*N20</f>
        <v>0</v>
      </c>
      <c r="O29" s="84"/>
      <c r="P29" s="125">
        <f>R29*P20</f>
        <v>0</v>
      </c>
      <c r="Q29" s="84"/>
      <c r="R29" s="125">
        <f>IF(AND(L26=0,N26=0,P26=0),
    0,
    IF(ISTEXT(Q13),
        R21+R23+R24+R25,
        IF(ISTEXT(O13),
            IF(R26*0.35&lt;10000,R26+10000,R26*1.35),
            IF(ISTEXT(M13),
                R26,
                IF(ISBLANK(Q13),0,
                    IF(ISBLANK(O13),0,
                        IF(ISBLANK(M13),0)
                    )
                )
            )
        )
    )
)</f>
        <v>0</v>
      </c>
      <c r="S29"/>
    </row>
    <row r="30" spans="1:21" ht="15.75" customHeight="1" thickTop="1">
      <c r="A30" s="10"/>
      <c r="B30" s="75"/>
      <c r="C30" s="51" t="s">
        <v>45</v>
      </c>
      <c r="D30" s="51"/>
      <c r="E30" s="39"/>
      <c r="F30" s="39"/>
      <c r="G30" s="39"/>
      <c r="H30" s="52"/>
      <c r="I30" s="23"/>
      <c r="J30" s="126"/>
      <c r="K30" s="126"/>
      <c r="L30" s="126"/>
      <c r="M30" s="126"/>
      <c r="N30" s="126"/>
      <c r="O30" s="126"/>
      <c r="P30" s="126"/>
      <c r="Q30" s="126"/>
      <c r="R30" s="126"/>
      <c r="S30"/>
    </row>
    <row r="31" spans="1:21" ht="9.75" customHeight="1" thickBot="1">
      <c r="A31" s="9"/>
      <c r="B31" s="7"/>
      <c r="C31" s="51"/>
      <c r="D31" s="51"/>
      <c r="E31" s="39"/>
      <c r="F31" s="39"/>
      <c r="G31" s="39"/>
      <c r="H31" s="52"/>
      <c r="I31" s="23"/>
      <c r="J31" s="24"/>
      <c r="K31" s="23"/>
      <c r="L31" s="24"/>
      <c r="M31" s="23"/>
      <c r="N31" s="24"/>
      <c r="O31" s="24"/>
      <c r="P31" s="24"/>
      <c r="Q31" s="23"/>
      <c r="R31" s="11"/>
      <c r="S31"/>
    </row>
    <row r="32" spans="1:21" ht="15.75" customHeight="1" thickBot="1">
      <c r="A32"/>
      <c r="B32" s="10" t="s">
        <v>46</v>
      </c>
      <c r="C32" s="39"/>
      <c r="D32" s="39"/>
      <c r="E32" s="39"/>
      <c r="F32" s="39"/>
      <c r="G32" s="39"/>
      <c r="H32" s="53"/>
      <c r="I32" s="23"/>
      <c r="J32" s="21">
        <f>J19</f>
        <v>2026</v>
      </c>
      <c r="K32" s="22"/>
      <c r="L32" s="21" t="str">
        <f>L19</f>
        <v>Church 1</v>
      </c>
      <c r="M32" s="22"/>
      <c r="N32" s="21" t="str">
        <f>N19</f>
        <v>Church 2</v>
      </c>
      <c r="O32" s="20"/>
      <c r="P32" s="21" t="str">
        <f>P19</f>
        <v>Church 3</v>
      </c>
      <c r="Q32" s="22"/>
      <c r="R32" s="21" t="s">
        <v>34</v>
      </c>
      <c r="S32"/>
    </row>
    <row r="33" spans="1:19" ht="15.75" customHeight="1">
      <c r="A33">
        <v>8</v>
      </c>
      <c r="B33" s="12"/>
      <c r="C33" s="35" t="s">
        <v>82</v>
      </c>
      <c r="D33" s="36"/>
      <c r="E33" s="36"/>
      <c r="F33" s="36"/>
      <c r="G33" s="36"/>
      <c r="H33" s="37"/>
      <c r="I33" s="23"/>
      <c r="J33" s="25"/>
      <c r="K33" s="13"/>
      <c r="L33" s="27"/>
      <c r="M33" s="72"/>
      <c r="N33" s="27"/>
      <c r="O33" s="72"/>
      <c r="P33" s="27"/>
      <c r="Q33" s="72"/>
      <c r="R33" s="122" cm="1">
        <f t="array" ref="R33">_xlfn.LET(
    _xlpm.Total,SUM(L33,N33,P33,L40,N40,P40,L41,N41,P41),
    _xlpm.Base,SUM(L33,N33,P33),
    _xlpm.Cap,R29*_xlfn.XLOOKUP(YEAR(D10)-YEAR(D13)+1,'Retirement Lookup'!A2:A6,'Retirement Lookup'!B2:B6,,-1),
    _xlfn.IFS(
        AND(ISBLANK(M15),ISBLANK(O15)),0,
        ISTEXT(O15),_xlpm.Base,
        AND(ISTEXT(M15),_xlpm.Total&gt;=_xlpm.Cap),_xlpm.Base,
        AND(ISTEXT(M15),_xlpm.Total&lt;_xlpm.Cap),_xlpm.Cap
    )
)</f>
        <v>0</v>
      </c>
      <c r="S33"/>
    </row>
    <row r="34" spans="1:19">
      <c r="A34">
        <v>9</v>
      </c>
      <c r="B34" s="12"/>
      <c r="C34" s="38" t="s">
        <v>47</v>
      </c>
      <c r="D34" s="39"/>
      <c r="E34" s="39"/>
      <c r="F34" s="39"/>
      <c r="G34" s="39"/>
      <c r="H34" s="40"/>
      <c r="I34" s="23"/>
      <c r="J34" s="25"/>
      <c r="K34" s="13"/>
      <c r="L34" s="25"/>
      <c r="M34" s="13"/>
      <c r="N34" s="25"/>
      <c r="O34" s="11"/>
      <c r="P34" s="25"/>
      <c r="Q34" s="23"/>
      <c r="R34" s="85" cm="1">
        <f t="array" ref="R34">_xlfn.IFS(AND(ISBLANK(M8),ISBLANK(M10)),0,AND(ISBLANK(M8),ISBLANK(O10)),0,AND(ISBLANK(M8),ISBLANK(Q10)),0,AND(ISTEXT(M8),ISTEXT(Q10)),VLOOKUP(R21+R23+R24+R25,'Health Lookup'!A2:B8,2,TRUE),AND(ISTEXT(M8),ISTEXT(O10)),VLOOKUP(R21+R23+R24+R25,'Health Lookup'!C2:D8,2,TRUE),AND(ISTEXT(M8),ISTEXT(M10)),VLOOKUP(R21+R23+R24+R25,'Health Lookup'!E2:F8,2,TRUE),AND(ISTEXT(M8),ISBLANK(M10)),0,AND(ISTEXT(M8),ISBLANK(O10)),0,AND(ISTEXT(M8),ISBLANK(Q10)),0)</f>
        <v>0</v>
      </c>
      <c r="S34"/>
    </row>
    <row r="35" spans="1:19">
      <c r="A35">
        <v>10</v>
      </c>
      <c r="B35" s="12"/>
      <c r="C35" s="38" t="s">
        <v>48</v>
      </c>
      <c r="D35" s="39"/>
      <c r="E35" s="39"/>
      <c r="F35" s="39"/>
      <c r="G35" s="39"/>
      <c r="H35" s="40"/>
      <c r="I35" s="23"/>
      <c r="J35" s="25"/>
      <c r="K35" s="13"/>
      <c r="L35" s="25"/>
      <c r="M35" s="13"/>
      <c r="N35" s="25"/>
      <c r="O35" s="11"/>
      <c r="P35" s="25"/>
      <c r="Q35" s="23"/>
      <c r="R35" s="85">
        <f t="shared" ref="R35" si="2">SUM(L35,N35,P35)</f>
        <v>0</v>
      </c>
      <c r="S35"/>
    </row>
    <row r="36" spans="1:19" ht="15.75" thickBot="1">
      <c r="A36">
        <v>11</v>
      </c>
      <c r="B36" s="12"/>
      <c r="C36" s="54" t="s">
        <v>49</v>
      </c>
      <c r="D36" s="46"/>
      <c r="E36" s="29"/>
      <c r="F36" s="29"/>
      <c r="G36" s="29"/>
      <c r="H36" s="55"/>
      <c r="I36" s="23"/>
      <c r="J36" s="26"/>
      <c r="K36" s="13"/>
      <c r="L36" s="26"/>
      <c r="M36" s="13"/>
      <c r="N36" s="26"/>
      <c r="O36" s="11"/>
      <c r="P36" s="26"/>
      <c r="Q36" s="23"/>
      <c r="R36" s="99">
        <f>SUM(L36,N36,P36)</f>
        <v>0</v>
      </c>
      <c r="S36"/>
    </row>
    <row r="37" spans="1:19" ht="15.75" customHeight="1" thickBot="1">
      <c r="A37" s="10">
        <v>12</v>
      </c>
      <c r="B37" s="8"/>
      <c r="C37" s="89" t="s">
        <v>50</v>
      </c>
      <c r="D37" s="48"/>
      <c r="E37" s="49"/>
      <c r="F37" s="49"/>
      <c r="G37" s="49"/>
      <c r="H37" s="50"/>
      <c r="I37" s="11"/>
      <c r="J37" s="84">
        <f>SUM(J33:J36)</f>
        <v>0</v>
      </c>
      <c r="K37" s="84"/>
      <c r="L37" s="84">
        <f>SUM(L33:L36)</f>
        <v>0</v>
      </c>
      <c r="M37" s="84"/>
      <c r="N37" s="84">
        <f t="shared" ref="N37:R37" si="3">SUM(N33:N36)</f>
        <v>0</v>
      </c>
      <c r="O37" s="84"/>
      <c r="P37" s="84">
        <f t="shared" si="3"/>
        <v>0</v>
      </c>
      <c r="Q37" s="84"/>
      <c r="R37" s="84">
        <f t="shared" si="3"/>
        <v>0</v>
      </c>
      <c r="S37"/>
    </row>
    <row r="38" spans="1:19" ht="9.75" customHeight="1" thickTop="1" thickBot="1">
      <c r="A38" s="10"/>
      <c r="B38" s="8"/>
      <c r="C38" s="56"/>
      <c r="D38" s="56"/>
      <c r="E38" s="39"/>
      <c r="F38" s="39"/>
      <c r="G38" s="39"/>
      <c r="H38" s="52"/>
      <c r="I38" s="11"/>
      <c r="J38" s="72"/>
      <c r="K38" s="11"/>
      <c r="L38" s="72"/>
      <c r="M38" s="11"/>
      <c r="N38" s="72"/>
      <c r="O38" s="11"/>
      <c r="P38" s="72"/>
      <c r="Q38" s="23"/>
      <c r="R38" s="72"/>
      <c r="S38"/>
    </row>
    <row r="39" spans="1:19" ht="15.75" customHeight="1" thickBot="1">
      <c r="A39" s="10"/>
      <c r="B39" s="10" t="s">
        <v>51</v>
      </c>
      <c r="C39" s="39"/>
      <c r="D39" s="39"/>
      <c r="E39" s="39"/>
      <c r="F39" s="39"/>
      <c r="G39" s="39"/>
      <c r="H39" s="53"/>
      <c r="I39" s="23"/>
      <c r="J39" s="21">
        <f>J19</f>
        <v>2026</v>
      </c>
      <c r="K39" s="22"/>
      <c r="L39" s="21" t="str">
        <f>L19</f>
        <v>Church 1</v>
      </c>
      <c r="M39" s="22"/>
      <c r="N39" s="21" t="str">
        <f>N19</f>
        <v>Church 2</v>
      </c>
      <c r="O39" s="20"/>
      <c r="P39" s="21" t="str">
        <f>P19</f>
        <v>Church 3</v>
      </c>
      <c r="Q39" s="22"/>
      <c r="R39" s="21" t="s">
        <v>34</v>
      </c>
      <c r="S39"/>
    </row>
    <row r="40" spans="1:19" ht="15.75" customHeight="1">
      <c r="A40">
        <v>13</v>
      </c>
      <c r="B40" s="12"/>
      <c r="C40" s="35" t="s">
        <v>83</v>
      </c>
      <c r="D40" s="36"/>
      <c r="E40" s="36"/>
      <c r="F40" s="36"/>
      <c r="G40" s="36"/>
      <c r="H40" s="37"/>
      <c r="I40" s="23"/>
      <c r="J40" s="25"/>
      <c r="K40" s="13"/>
      <c r="L40" s="25"/>
      <c r="M40" s="13"/>
      <c r="N40" s="25"/>
      <c r="O40" s="11"/>
      <c r="P40" s="25"/>
      <c r="Q40" s="23"/>
      <c r="R40" s="85" cm="1">
        <f t="array" ref="R40">_xlfn.IFS(
    AND(ISBLANK(M15), ISBLANK(O15)), 0,
    ISTEXT(O15), SUM(L40, N40, P40),
    AND(ISTEXT(M15), SUM(L33, N33, P33, L40, N40, P40, L41, N41, P41) &gt;= (R29 * 0.04)), SUM(L40, N40, P40),
    AND(ISTEXT(M15), R33 &gt;= (R29 * 0.04)), SUM(L40, N40, P40),
    AND(ISTEXT(M15), SUM(L33, N33, P33, L40, N40, P40, L41, N41, P41) &lt; (R29 * 0.04)), R29 * 0.04
)</f>
        <v>0</v>
      </c>
      <c r="S40"/>
    </row>
    <row r="41" spans="1:19">
      <c r="A41">
        <v>14</v>
      </c>
      <c r="B41" s="12"/>
      <c r="C41" s="38" t="s">
        <v>84</v>
      </c>
      <c r="D41" s="39"/>
      <c r="E41" s="39"/>
      <c r="F41" s="39"/>
      <c r="G41" s="39"/>
      <c r="H41" s="40"/>
      <c r="I41" s="23"/>
      <c r="J41" s="70"/>
      <c r="K41" s="13"/>
      <c r="L41" s="70"/>
      <c r="M41" s="13"/>
      <c r="N41" s="70"/>
      <c r="O41" s="11"/>
      <c r="P41" s="70"/>
      <c r="Q41" s="23"/>
      <c r="R41" s="85" cm="1">
        <f t="array" ref="R41">_xlfn.IFS(
    AND(ISBLANK(M15), ISBLANK(O15)), 0,
    ISTEXT(O15), SUM(L41,N41,P41),
    AND(ISTEXT(M15), SUM(L33, N33, P33, L40, N40, P40, L41, N41, P41) &gt;= (R29 * 0.04)), SUM(L41,N41,P41),
AND(ISTEXT(M15), R33 &gt;= (R29 * 0.04)), SUM(L41,N41,P41),
    AND(ISTEXT(M15), SUM(L33, N33, P33, L40, N40, P40, L41, N41, P41) &lt; (R29 * 0.04)), R29 * 0.04
)</f>
        <v>0</v>
      </c>
      <c r="S41"/>
    </row>
    <row r="42" spans="1:19" ht="15.75" thickBot="1">
      <c r="A42">
        <v>15</v>
      </c>
      <c r="B42" s="12"/>
      <c r="C42" s="54" t="s">
        <v>77</v>
      </c>
      <c r="D42" s="46"/>
      <c r="E42" s="29"/>
      <c r="F42" s="29"/>
      <c r="G42" s="29"/>
      <c r="H42" s="55"/>
      <c r="I42" s="23"/>
      <c r="J42" s="26"/>
      <c r="K42" s="13"/>
      <c r="L42" s="26"/>
      <c r="M42" s="13"/>
      <c r="N42" s="26"/>
      <c r="O42" s="11"/>
      <c r="P42" s="26"/>
      <c r="Q42" s="23"/>
      <c r="R42" s="99">
        <f>SUM(L42,N42,P42)</f>
        <v>0</v>
      </c>
      <c r="S42"/>
    </row>
    <row r="43" spans="1:19" ht="15.75" customHeight="1" thickBot="1">
      <c r="A43" s="10">
        <v>16</v>
      </c>
      <c r="B43" s="8"/>
      <c r="C43" s="90" t="s">
        <v>52</v>
      </c>
      <c r="D43" s="48"/>
      <c r="E43" s="49"/>
      <c r="F43" s="49"/>
      <c r="G43" s="49"/>
      <c r="H43" s="50"/>
      <c r="I43" s="11"/>
      <c r="J43" s="84">
        <f>SUM(J40:J42)</f>
        <v>0</v>
      </c>
      <c r="K43" s="84"/>
      <c r="L43" s="84">
        <f>SUM(L40:L42)</f>
        <v>0</v>
      </c>
      <c r="M43" s="84"/>
      <c r="N43" s="84">
        <f t="shared" ref="N43:R43" si="4">SUM(N40:N42)</f>
        <v>0</v>
      </c>
      <c r="O43" s="84"/>
      <c r="P43" s="84">
        <f t="shared" si="4"/>
        <v>0</v>
      </c>
      <c r="Q43" s="84"/>
      <c r="R43" s="84">
        <f t="shared" si="4"/>
        <v>0</v>
      </c>
      <c r="S43"/>
    </row>
    <row r="44" spans="1:19" ht="9.75" customHeight="1" thickTop="1" thickBot="1">
      <c r="A44" s="10"/>
      <c r="B44" s="8"/>
      <c r="C44" s="56"/>
      <c r="D44" s="56"/>
      <c r="E44" s="39"/>
      <c r="F44" s="39"/>
      <c r="G44" s="39"/>
      <c r="H44" s="52"/>
      <c r="I44" s="11"/>
      <c r="J44" s="72"/>
      <c r="K44" s="11"/>
      <c r="L44" s="72"/>
      <c r="M44" s="11"/>
      <c r="N44" s="72"/>
      <c r="O44" s="11"/>
      <c r="P44" s="72"/>
      <c r="Q44" s="23"/>
      <c r="R44" s="72"/>
      <c r="S44"/>
    </row>
    <row r="45" spans="1:19" ht="15.75" customHeight="1" thickBot="1">
      <c r="A45" s="10"/>
      <c r="B45" s="7" t="s">
        <v>53</v>
      </c>
      <c r="C45" s="39"/>
      <c r="D45" s="39"/>
      <c r="E45" s="39"/>
      <c r="F45" s="39"/>
      <c r="G45" s="39"/>
      <c r="H45" s="53"/>
      <c r="I45" s="23"/>
      <c r="J45" s="21">
        <f>J19</f>
        <v>2026</v>
      </c>
      <c r="K45" s="22"/>
      <c r="L45" s="21" t="str">
        <f>L19</f>
        <v>Church 1</v>
      </c>
      <c r="M45" s="22"/>
      <c r="N45" s="21" t="str">
        <f>N19</f>
        <v>Church 2</v>
      </c>
      <c r="O45" s="20"/>
      <c r="P45" s="21" t="str">
        <f>P19</f>
        <v>Church 3</v>
      </c>
      <c r="Q45" s="22"/>
      <c r="R45" s="21" t="s">
        <v>34</v>
      </c>
      <c r="S45"/>
    </row>
    <row r="46" spans="1:19" ht="15.75" customHeight="1" thickBot="1">
      <c r="A46" s="10">
        <v>17</v>
      </c>
      <c r="B46" s="8"/>
      <c r="C46" s="80" t="s">
        <v>54</v>
      </c>
      <c r="D46" s="81"/>
      <c r="E46" s="78"/>
      <c r="F46" s="78"/>
      <c r="G46" s="78"/>
      <c r="H46" s="79"/>
      <c r="I46" s="11"/>
      <c r="J46" s="71"/>
      <c r="K46" s="94"/>
      <c r="L46" s="71"/>
      <c r="M46" s="94"/>
      <c r="N46" s="71"/>
      <c r="O46" s="94"/>
      <c r="P46" s="71"/>
      <c r="Q46" s="94"/>
      <c r="R46" s="84">
        <f>SUM(L46,N46,P46)</f>
        <v>0</v>
      </c>
      <c r="S46"/>
    </row>
    <row r="47" spans="1:19" ht="9.75" customHeight="1" thickTop="1" thickBot="1">
      <c r="A47" s="10"/>
      <c r="B47" s="8"/>
      <c r="C47" s="39"/>
      <c r="D47" s="39"/>
      <c r="E47" s="39"/>
      <c r="F47" s="39"/>
      <c r="G47" s="39"/>
      <c r="H47" s="53"/>
      <c r="I47" s="23"/>
      <c r="J47" s="23"/>
      <c r="K47" s="23"/>
      <c r="L47" s="23"/>
      <c r="M47" s="23"/>
      <c r="N47" s="23"/>
      <c r="O47" s="23"/>
      <c r="P47" s="23"/>
      <c r="Q47" s="23"/>
      <c r="R47" s="13"/>
      <c r="S47"/>
    </row>
    <row r="48" spans="1:19" ht="15.75" customHeight="1" thickBot="1">
      <c r="A48" s="10"/>
      <c r="B48" s="7" t="s">
        <v>55</v>
      </c>
      <c r="C48" s="39"/>
      <c r="D48" s="39"/>
      <c r="E48" s="39"/>
      <c r="F48" s="39"/>
      <c r="G48" s="39"/>
      <c r="H48" s="53"/>
      <c r="I48" s="23"/>
      <c r="J48" s="21">
        <f>J19</f>
        <v>2026</v>
      </c>
      <c r="K48" s="22"/>
      <c r="L48" s="21" t="str">
        <f>L19</f>
        <v>Church 1</v>
      </c>
      <c r="M48" s="22"/>
      <c r="N48" s="21" t="str">
        <f>N19</f>
        <v>Church 2</v>
      </c>
      <c r="O48" s="20"/>
      <c r="P48" s="21" t="str">
        <f>P19</f>
        <v>Church 3</v>
      </c>
      <c r="Q48" s="22"/>
      <c r="R48" s="21" t="s">
        <v>34</v>
      </c>
      <c r="S48"/>
    </row>
    <row r="49" spans="1:19" ht="15.75" customHeight="1" thickBot="1">
      <c r="A49" s="10">
        <v>18</v>
      </c>
      <c r="B49" s="8"/>
      <c r="C49" s="80" t="s">
        <v>56</v>
      </c>
      <c r="D49" s="81"/>
      <c r="E49" s="78"/>
      <c r="F49" s="78"/>
      <c r="G49" s="78"/>
      <c r="H49" s="79"/>
      <c r="I49" s="11"/>
      <c r="J49" s="84">
        <f>SUM(J26-J37-J46)</f>
        <v>0</v>
      </c>
      <c r="K49" s="84"/>
      <c r="L49" s="84">
        <f>SUM(L26-L37-L46)</f>
        <v>0</v>
      </c>
      <c r="M49" s="84"/>
      <c r="N49" s="84">
        <f>SUM(N26-N37-N46)</f>
        <v>0</v>
      </c>
      <c r="O49" s="84"/>
      <c r="P49" s="84">
        <f>SUM(P26-P37-P46)</f>
        <v>0</v>
      </c>
      <c r="Q49" s="94"/>
      <c r="R49" s="84">
        <f>SUM(L49,N49,P49)</f>
        <v>0</v>
      </c>
      <c r="S49"/>
    </row>
    <row r="50" spans="1:19" ht="9.75" customHeight="1" thickTop="1" thickBot="1">
      <c r="A50"/>
      <c r="B50" s="8"/>
      <c r="C50" s="56"/>
      <c r="D50" s="56"/>
      <c r="E50" s="39"/>
      <c r="F50" s="39"/>
      <c r="G50" s="39"/>
      <c r="H50" s="52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/>
    </row>
    <row r="51" spans="1:19" ht="15" customHeight="1" thickBot="1">
      <c r="A51" s="10"/>
      <c r="B51" s="7" t="s">
        <v>57</v>
      </c>
      <c r="C51" s="39"/>
      <c r="D51" s="39"/>
      <c r="E51" s="39"/>
      <c r="F51" s="39"/>
      <c r="G51" s="39"/>
      <c r="H51" s="53"/>
      <c r="I51" s="23"/>
      <c r="J51" s="21">
        <f>J19</f>
        <v>2026</v>
      </c>
      <c r="K51" s="22"/>
      <c r="L51" s="21" t="str">
        <f>L19</f>
        <v>Church 1</v>
      </c>
      <c r="M51" s="22"/>
      <c r="N51" s="21" t="str">
        <f>N19</f>
        <v>Church 2</v>
      </c>
      <c r="O51" s="20"/>
      <c r="P51" s="21" t="str">
        <f>P19</f>
        <v>Church 3</v>
      </c>
      <c r="Q51" s="22"/>
      <c r="R51" s="21" t="s">
        <v>34</v>
      </c>
      <c r="S51"/>
    </row>
    <row r="52" spans="1:19" ht="16.5" thickBot="1">
      <c r="A52" s="14">
        <v>19</v>
      </c>
      <c r="B52" s="8"/>
      <c r="C52" s="80" t="s">
        <v>58</v>
      </c>
      <c r="D52" s="81"/>
      <c r="E52" s="78"/>
      <c r="F52" s="78"/>
      <c r="G52" s="78"/>
      <c r="H52" s="107"/>
      <c r="I52" s="23"/>
      <c r="J52" s="87">
        <f>SUM(J26-J37-J43)</f>
        <v>0</v>
      </c>
      <c r="K52" s="115"/>
      <c r="L52" s="87">
        <f>SUM(L26-L37-L43)</f>
        <v>0</v>
      </c>
      <c r="M52" s="115"/>
      <c r="N52" s="87">
        <f>SUM(N26-N37-N43)</f>
        <v>0</v>
      </c>
      <c r="O52" s="115"/>
      <c r="P52" s="87">
        <f>SUM(P26-P37-P43)</f>
        <v>0</v>
      </c>
      <c r="Q52" s="95"/>
      <c r="R52" s="105">
        <f>SUM(L52,N52,P52)</f>
        <v>0</v>
      </c>
    </row>
    <row r="53" spans="1:19" ht="9.75" customHeight="1" thickTop="1" thickBot="1">
      <c r="A53" s="9"/>
      <c r="B53" s="8"/>
      <c r="C53" s="56"/>
      <c r="D53" s="56"/>
      <c r="E53" s="39"/>
      <c r="F53" s="39"/>
      <c r="G53" s="39"/>
      <c r="H53" s="53"/>
      <c r="I53" s="23"/>
      <c r="J53" s="23"/>
      <c r="K53" s="23"/>
      <c r="L53" s="23"/>
      <c r="M53" s="23"/>
      <c r="N53" s="11"/>
      <c r="O53" s="11"/>
      <c r="P53" s="11"/>
      <c r="Q53" s="23"/>
      <c r="R53" s="11"/>
    </row>
    <row r="54" spans="1:19" ht="16.5" thickBot="1">
      <c r="A54" s="14">
        <v>20</v>
      </c>
      <c r="B54" s="8"/>
      <c r="C54" s="106" t="s">
        <v>59</v>
      </c>
      <c r="D54" s="78"/>
      <c r="E54" s="78"/>
      <c r="F54" s="78"/>
      <c r="G54" s="78"/>
      <c r="H54" s="107"/>
      <c r="I54" s="23"/>
      <c r="J54" s="103"/>
      <c r="K54" s="96"/>
      <c r="L54" s="103"/>
      <c r="M54" s="96"/>
      <c r="N54" s="104"/>
      <c r="O54" s="97"/>
      <c r="P54" s="104"/>
      <c r="Q54" s="96"/>
      <c r="R54" s="104"/>
      <c r="S54"/>
    </row>
    <row r="55" spans="1:19" ht="16.5" thickTop="1">
      <c r="A55"/>
      <c r="B55" s="8"/>
      <c r="C55" s="100" t="s">
        <v>60</v>
      </c>
      <c r="D55" s="56"/>
      <c r="E55" s="39"/>
      <c r="F55" s="39"/>
      <c r="G55" s="39"/>
      <c r="H55" s="52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/>
    </row>
    <row r="56" spans="1:19" ht="9.75" customHeight="1" thickBot="1">
      <c r="A56"/>
      <c r="B56" s="8"/>
      <c r="C56" s="83"/>
      <c r="D56" s="56"/>
      <c r="E56" s="39"/>
      <c r="F56" s="39"/>
      <c r="G56" s="39"/>
      <c r="H56" s="52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/>
    </row>
    <row r="57" spans="1:19" ht="15" customHeight="1" thickBot="1">
      <c r="A57"/>
      <c r="B57" s="7" t="s">
        <v>61</v>
      </c>
      <c r="C57" s="39"/>
      <c r="D57" s="39"/>
      <c r="E57" s="45"/>
      <c r="F57" s="39"/>
      <c r="G57" s="39"/>
      <c r="H57" s="53"/>
      <c r="I57" s="23"/>
      <c r="J57" s="21">
        <f>J19</f>
        <v>2026</v>
      </c>
      <c r="K57" s="22"/>
      <c r="L57" s="21" t="str">
        <f>L19</f>
        <v>Church 1</v>
      </c>
      <c r="M57" s="22"/>
      <c r="N57" s="21" t="str">
        <f>N19</f>
        <v>Church 2</v>
      </c>
      <c r="O57" s="20"/>
      <c r="P57" s="21" t="str">
        <f>P19</f>
        <v>Church 3</v>
      </c>
      <c r="Q57" s="22"/>
      <c r="R57" s="21" t="s">
        <v>34</v>
      </c>
      <c r="S57"/>
    </row>
    <row r="58" spans="1:19" ht="15.75">
      <c r="A58">
        <v>21</v>
      </c>
      <c r="B58" s="7"/>
      <c r="C58" s="35" t="s">
        <v>62</v>
      </c>
      <c r="D58" s="36"/>
      <c r="E58" s="58"/>
      <c r="F58" s="36"/>
      <c r="G58" s="36"/>
      <c r="H58" s="57"/>
      <c r="I58" s="23"/>
      <c r="J58" s="28"/>
      <c r="K58" s="23"/>
      <c r="L58" s="28">
        <f>R58*L20</f>
        <v>0</v>
      </c>
      <c r="M58" s="23"/>
      <c r="N58" s="28">
        <f>R58*N20</f>
        <v>0</v>
      </c>
      <c r="O58" s="23"/>
      <c r="P58" s="28">
        <f>R58*P20</f>
        <v>0</v>
      </c>
      <c r="Q58" s="23"/>
      <c r="R58" s="86" cm="1">
        <f t="array" ref="R58">_xlfn.IFS((R29=0),0,(R29*0.05)&lt;480, 480,ISTEXT(Q4),(R29*0.05),ISTEXT(K6),(R29*0.12),ISTEXT(M6),(R29*0.12),ISTEXT(O6),(R29*0.1),ISTEXT(Q6),(R29*0.06))</f>
        <v>0</v>
      </c>
      <c r="S58"/>
    </row>
    <row r="59" spans="1:19">
      <c r="A59">
        <v>22</v>
      </c>
      <c r="B59" s="8"/>
      <c r="C59" s="38" t="s">
        <v>63</v>
      </c>
      <c r="D59" s="39"/>
      <c r="E59" s="39" t="s">
        <v>64</v>
      </c>
      <c r="F59" s="39"/>
      <c r="G59" s="39"/>
      <c r="H59" s="40"/>
      <c r="I59" s="23"/>
      <c r="J59" s="25"/>
      <c r="K59" s="13"/>
      <c r="L59" s="25"/>
      <c r="M59" s="13"/>
      <c r="N59" s="25"/>
      <c r="O59" s="11"/>
      <c r="P59" s="25"/>
      <c r="Q59" s="23"/>
      <c r="R59" s="86" cm="1">
        <f t="array" ref="R59">_xlfn.IFS(AND(ISBLANK(K6),ISBLANK(M8)),0,AND(ISBLANK(M6),ISBLANK(M8)),0,AND(ISTEXT(K6),ISTEXT(M8)),23892,AND(ISTEXT(M6),ISTEXT(M8)),23892)</f>
        <v>0</v>
      </c>
      <c r="S59"/>
    </row>
    <row r="60" spans="1:19">
      <c r="A60">
        <v>23</v>
      </c>
      <c r="B60" s="8"/>
      <c r="C60" s="38" t="s">
        <v>65</v>
      </c>
      <c r="D60" s="39"/>
      <c r="E60" s="39"/>
      <c r="F60" s="39"/>
      <c r="G60" s="39"/>
      <c r="H60" s="40"/>
      <c r="I60" s="23"/>
      <c r="J60" s="25"/>
      <c r="K60" s="13"/>
      <c r="L60" s="25"/>
      <c r="M60" s="13"/>
      <c r="N60" s="25"/>
      <c r="O60" s="11"/>
      <c r="P60" s="25"/>
      <c r="Q60" s="23"/>
      <c r="R60" s="86" cm="1">
        <f t="array" ref="R60">_xlfn.IFS(AND(ISBLANK(K6),ISBLANK(Q8)),0,AND(ISBLANK(M6),ISBLANK(Q8)),0,AND(ISTEXT(K6),ISTEXT(Q8)),2400,AND(ISTEXT(M6),ISTEXT(Q8)),2400)</f>
        <v>0</v>
      </c>
      <c r="S60"/>
    </row>
    <row r="61" spans="1:19">
      <c r="A61">
        <v>24</v>
      </c>
      <c r="B61" s="8"/>
      <c r="C61" s="38" t="s">
        <v>66</v>
      </c>
      <c r="D61" s="39"/>
      <c r="E61" s="39"/>
      <c r="F61" s="39"/>
      <c r="G61" s="39"/>
      <c r="H61" s="40"/>
      <c r="I61" s="23"/>
      <c r="J61" s="25"/>
      <c r="K61" s="13"/>
      <c r="L61" s="25"/>
      <c r="M61" s="13"/>
      <c r="N61" s="25"/>
      <c r="O61" s="11"/>
      <c r="P61" s="25"/>
      <c r="Q61" s="23"/>
      <c r="R61" s="86">
        <f t="shared" ref="R61:R66" si="5">SUM(L61,N61,P61)</f>
        <v>0</v>
      </c>
    </row>
    <row r="62" spans="1:19">
      <c r="A62">
        <v>25</v>
      </c>
      <c r="B62" s="8"/>
      <c r="C62" s="38" t="s">
        <v>67</v>
      </c>
      <c r="D62" s="39"/>
      <c r="E62" s="39"/>
      <c r="F62" s="39"/>
      <c r="G62" s="39"/>
      <c r="H62" s="40"/>
      <c r="I62" s="23"/>
      <c r="J62" s="27"/>
      <c r="K62" s="13"/>
      <c r="L62" s="27"/>
      <c r="M62" s="13"/>
      <c r="N62" s="27"/>
      <c r="O62" s="11"/>
      <c r="P62" s="27"/>
      <c r="Q62" s="23"/>
      <c r="R62" s="86">
        <f t="shared" si="5"/>
        <v>0</v>
      </c>
    </row>
    <row r="63" spans="1:19">
      <c r="A63">
        <v>26</v>
      </c>
      <c r="B63" s="8"/>
      <c r="C63" s="38" t="s">
        <v>68</v>
      </c>
      <c r="D63" s="39"/>
      <c r="E63" s="39"/>
      <c r="F63" s="39"/>
      <c r="G63" s="39"/>
      <c r="H63" s="40"/>
      <c r="I63" s="23"/>
      <c r="J63" s="25"/>
      <c r="K63" s="13"/>
      <c r="L63" s="25"/>
      <c r="M63" s="13"/>
      <c r="N63" s="25"/>
      <c r="O63" s="11"/>
      <c r="P63" s="25"/>
      <c r="Q63" s="23"/>
      <c r="R63" s="86">
        <f t="shared" si="5"/>
        <v>0</v>
      </c>
    </row>
    <row r="64" spans="1:19">
      <c r="A64">
        <v>27</v>
      </c>
      <c r="B64" s="8"/>
      <c r="C64" s="38" t="s">
        <v>69</v>
      </c>
      <c r="D64" s="39"/>
      <c r="E64" s="39"/>
      <c r="F64" s="39"/>
      <c r="G64" s="39"/>
      <c r="H64" s="40"/>
      <c r="I64" s="23"/>
      <c r="J64" s="25"/>
      <c r="K64" s="13"/>
      <c r="L64" s="25"/>
      <c r="M64" s="13"/>
      <c r="N64" s="25"/>
      <c r="O64" s="11"/>
      <c r="P64" s="25"/>
      <c r="Q64" s="23"/>
      <c r="R64" s="86">
        <f t="shared" si="5"/>
        <v>0</v>
      </c>
    </row>
    <row r="65" spans="1:19">
      <c r="A65" s="74">
        <v>28</v>
      </c>
      <c r="B65" s="8"/>
      <c r="C65" s="38" t="s">
        <v>70</v>
      </c>
      <c r="D65" s="39"/>
      <c r="E65" s="39"/>
      <c r="F65" s="39"/>
      <c r="G65" s="39"/>
      <c r="H65" s="40"/>
      <c r="I65" s="23"/>
      <c r="J65" s="25"/>
      <c r="K65" s="13"/>
      <c r="L65" s="25"/>
      <c r="M65" s="13"/>
      <c r="N65" s="25"/>
      <c r="O65" s="11"/>
      <c r="P65" s="25"/>
      <c r="Q65" s="23"/>
      <c r="R65" s="86">
        <f t="shared" si="5"/>
        <v>0</v>
      </c>
    </row>
    <row r="66" spans="1:19" ht="15.75" thickBot="1">
      <c r="A66">
        <v>29</v>
      </c>
      <c r="B66" s="8"/>
      <c r="C66" s="41" t="s">
        <v>71</v>
      </c>
      <c r="D66" s="43"/>
      <c r="E66" s="30"/>
      <c r="F66" s="30"/>
      <c r="G66" s="30"/>
      <c r="H66" s="44"/>
      <c r="I66" s="23"/>
      <c r="J66" s="26"/>
      <c r="K66" s="13"/>
      <c r="L66" s="26"/>
      <c r="M66" s="13"/>
      <c r="N66" s="26"/>
      <c r="O66" s="11"/>
      <c r="P66" s="26"/>
      <c r="Q66" s="23"/>
      <c r="R66" s="86">
        <f t="shared" si="5"/>
        <v>0</v>
      </c>
    </row>
    <row r="67" spans="1:19" ht="16.5" thickBot="1">
      <c r="A67" s="10">
        <v>30</v>
      </c>
      <c r="B67" s="15"/>
      <c r="C67" s="47" t="s">
        <v>72</v>
      </c>
      <c r="D67" s="48"/>
      <c r="E67" s="59"/>
      <c r="F67" s="59"/>
      <c r="G67" s="59"/>
      <c r="H67" s="50"/>
      <c r="I67" s="11"/>
      <c r="J67" s="84">
        <f>SUM(J58:J66)</f>
        <v>0</v>
      </c>
      <c r="K67" s="84"/>
      <c r="L67" s="84">
        <f t="shared" ref="L67:P67" si="6">SUM(L58:L66)</f>
        <v>0</v>
      </c>
      <c r="M67" s="84"/>
      <c r="N67" s="84">
        <f t="shared" si="6"/>
        <v>0</v>
      </c>
      <c r="O67" s="84"/>
      <c r="P67" s="84">
        <f t="shared" si="6"/>
        <v>0</v>
      </c>
      <c r="Q67" s="98"/>
      <c r="R67" s="87">
        <f>SUM(R58:R66)</f>
        <v>0</v>
      </c>
    </row>
    <row r="68" spans="1:19" ht="16.5" thickTop="1">
      <c r="A68"/>
      <c r="B68" s="15"/>
      <c r="C68" s="7"/>
      <c r="D68" s="7"/>
      <c r="E68" s="15"/>
      <c r="F68" s="15"/>
      <c r="G68" s="15"/>
      <c r="H68" s="11"/>
      <c r="I68" s="11"/>
      <c r="J68" s="11"/>
      <c r="K68" s="11"/>
      <c r="L68" s="11"/>
      <c r="M68" s="11"/>
      <c r="N68" s="11"/>
      <c r="O68" s="11"/>
      <c r="P68" s="11"/>
      <c r="Q68"/>
      <c r="R68" s="11"/>
    </row>
    <row r="69" spans="1:19" ht="15.75">
      <c r="A69"/>
      <c r="B69" s="15"/>
      <c r="C69" s="60" t="s">
        <v>73</v>
      </c>
      <c r="D69" s="60"/>
      <c r="E69" s="61"/>
      <c r="F69" s="61"/>
      <c r="G69" s="61"/>
      <c r="H69" s="62"/>
      <c r="I69" s="62"/>
      <c r="J69" s="62"/>
      <c r="K69" s="62"/>
      <c r="L69" s="62"/>
      <c r="M69" s="62"/>
      <c r="N69" s="62"/>
      <c r="O69" s="62"/>
      <c r="P69" s="62"/>
      <c r="Q69"/>
      <c r="R69" s="11"/>
    </row>
    <row r="70" spans="1:19" ht="12" hidden="1" customHeight="1">
      <c r="A70"/>
      <c r="B70" s="8"/>
      <c r="C70" s="8"/>
      <c r="D70" s="8"/>
      <c r="E70" s="8"/>
      <c r="F70" s="8"/>
      <c r="G70" s="8"/>
      <c r="H70" s="13"/>
      <c r="I70" s="8"/>
      <c r="J70"/>
      <c r="K70" s="8"/>
      <c r="L70"/>
      <c r="M70" s="8"/>
      <c r="N70"/>
      <c r="O70"/>
      <c r="P70"/>
      <c r="Q70" s="8"/>
      <c r="R70"/>
    </row>
    <row r="71" spans="1:19" ht="15.75" hidden="1">
      <c r="A71"/>
      <c r="B71" s="10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</row>
    <row r="72" spans="1:19" ht="15.75" hidden="1" customHeight="1">
      <c r="A72"/>
      <c r="B72" s="10"/>
      <c r="C72" s="8"/>
      <c r="D72" s="8"/>
      <c r="E72" s="8"/>
      <c r="F72" s="8"/>
      <c r="G72" s="8"/>
      <c r="H72" s="13"/>
      <c r="I72" s="8"/>
      <c r="J72"/>
      <c r="K72" s="8"/>
      <c r="L72"/>
      <c r="M72" s="8"/>
      <c r="N72"/>
      <c r="O72"/>
      <c r="P72"/>
      <c r="Q72" s="8"/>
      <c r="R72"/>
      <c r="S72"/>
    </row>
    <row r="73" spans="1:19" ht="31.5" hidden="1" customHeight="1">
      <c r="A73"/>
      <c r="B73" s="7"/>
      <c r="C73" s="8"/>
      <c r="D73" s="8"/>
      <c r="E73" s="8"/>
      <c r="F73" s="8"/>
      <c r="G73" s="8"/>
      <c r="H73" s="15"/>
      <c r="I73" s="127"/>
      <c r="J73" s="128"/>
      <c r="K73" s="127"/>
      <c r="L73" s="127"/>
      <c r="M73" s="127"/>
      <c r="N73" s="127"/>
      <c r="O73" s="3"/>
      <c r="P73" s="15"/>
      <c r="Q73" s="8"/>
      <c r="R73" s="8"/>
      <c r="S73"/>
    </row>
    <row r="74" spans="1:19" ht="15.75" hidden="1" customHeight="1">
      <c r="A74"/>
      <c r="B74" s="8"/>
      <c r="G74" s="8"/>
      <c r="H74" s="31"/>
      <c r="I74" s="31"/>
      <c r="J74" s="31"/>
      <c r="K74" s="31"/>
      <c r="L74" s="31"/>
      <c r="M74" s="31"/>
      <c r="N74" s="31"/>
      <c r="O74" s="31"/>
      <c r="P74" s="31"/>
      <c r="S74"/>
    </row>
    <row r="75" spans="1:19" hidden="1">
      <c r="A75"/>
      <c r="B75" s="8"/>
      <c r="C75" s="3"/>
      <c r="D75" s="3"/>
      <c r="F75" s="3"/>
      <c r="G75" s="8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/>
    </row>
    <row r="76" spans="1:19" hidden="1">
      <c r="A76"/>
      <c r="B76" s="8"/>
      <c r="C76"/>
      <c r="D76" s="8"/>
      <c r="E76"/>
      <c r="F76"/>
      <c r="G76" s="8"/>
      <c r="H76"/>
      <c r="I76"/>
      <c r="J76"/>
      <c r="K76"/>
      <c r="L76"/>
      <c r="M76"/>
      <c r="N76"/>
      <c r="O76"/>
      <c r="P76"/>
      <c r="Q76"/>
      <c r="R76"/>
      <c r="S76"/>
    </row>
    <row r="77" spans="1:19" hidden="1">
      <c r="A77"/>
      <c r="B77" s="8"/>
      <c r="G77" s="8"/>
      <c r="S77"/>
    </row>
    <row r="78" spans="1:19" hidden="1">
      <c r="A78"/>
      <c r="B78" s="8"/>
      <c r="C78" s="3"/>
      <c r="D78" s="3"/>
      <c r="E78" s="3"/>
      <c r="F78" s="3"/>
      <c r="G78" s="8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9" hidden="1">
      <c r="A79"/>
      <c r="B79" s="8"/>
      <c r="C79"/>
      <c r="D79" s="8"/>
      <c r="E79"/>
      <c r="F79"/>
      <c r="G79" s="8"/>
      <c r="H79"/>
      <c r="I79"/>
      <c r="J79"/>
      <c r="K79"/>
      <c r="L79"/>
      <c r="M79"/>
      <c r="N79"/>
      <c r="O79"/>
      <c r="P79"/>
      <c r="Q79"/>
      <c r="R79"/>
    </row>
    <row r="80" spans="1:19" hidden="1">
      <c r="A80"/>
      <c r="B80" s="8"/>
      <c r="C80" s="3"/>
      <c r="D80" s="3"/>
      <c r="E80" s="3"/>
      <c r="F80" s="3"/>
      <c r="G80"/>
      <c r="H80" s="3"/>
      <c r="I80" s="3"/>
      <c r="J80" s="3"/>
      <c r="K80" s="3"/>
      <c r="L80" s="3"/>
      <c r="M80" s="3"/>
      <c r="N80" s="3"/>
      <c r="O80" s="3"/>
      <c r="P80" s="129"/>
      <c r="Q80" s="130"/>
      <c r="R80" s="129"/>
    </row>
    <row r="81" spans="1:19" hidden="1">
      <c r="A81"/>
      <c r="B81" s="8"/>
      <c r="C81"/>
      <c r="D81" s="8"/>
      <c r="E81"/>
      <c r="F81"/>
      <c r="G81" s="8"/>
      <c r="H81"/>
      <c r="I81"/>
      <c r="J81"/>
      <c r="K81"/>
      <c r="L81"/>
      <c r="M81"/>
      <c r="N81"/>
      <c r="O81"/>
      <c r="P81"/>
      <c r="Q81"/>
      <c r="R81"/>
    </row>
    <row r="82" spans="1:19" hidden="1">
      <c r="A82"/>
    </row>
    <row r="83" spans="1:19" hidden="1">
      <c r="A83"/>
    </row>
    <row r="84" spans="1:19" hidden="1">
      <c r="A84"/>
      <c r="S84"/>
    </row>
    <row r="85" spans="1:19" hidden="1">
      <c r="A85"/>
      <c r="S85"/>
    </row>
    <row r="86" spans="1:19" hidden="1">
      <c r="A86"/>
      <c r="S86"/>
    </row>
    <row r="87" spans="1:19" hidden="1">
      <c r="A87"/>
      <c r="S87"/>
    </row>
    <row r="88" spans="1:19" hidden="1">
      <c r="A88"/>
      <c r="S88"/>
    </row>
    <row r="89" spans="1:19" hidden="1">
      <c r="A89"/>
      <c r="B89"/>
      <c r="C89"/>
      <c r="D89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/>
      <c r="S89"/>
    </row>
    <row r="90" spans="1:19" hidden="1">
      <c r="A90"/>
    </row>
  </sheetData>
  <sheetProtection algorithmName="SHA-512" hashValue="bv7fCqu8nJa/GgOHE7K5n5b67Ao8PLMA+CQFs4VEOmEIzIV6q5j45uTc5V4EkhS6rBt9Ldfmt6/5JW6G1S6WfA==" saltValue="JQxss5N0B7PXZnRDB7x8jA==" spinCount="100000" sheet="1" selectLockedCells="1"/>
  <mergeCells count="15">
    <mergeCell ref="A12:C13"/>
    <mergeCell ref="A1:R1"/>
    <mergeCell ref="A2:R2"/>
    <mergeCell ref="L18:R18"/>
    <mergeCell ref="N7:N9"/>
    <mergeCell ref="P7:P9"/>
    <mergeCell ref="K13:L13"/>
    <mergeCell ref="G8:L8"/>
    <mergeCell ref="F10:L10"/>
    <mergeCell ref="N12:N14"/>
    <mergeCell ref="D10:E10"/>
    <mergeCell ref="D8:F8"/>
    <mergeCell ref="C6:F6"/>
    <mergeCell ref="C4:F4"/>
    <mergeCell ref="D13:E13"/>
  </mergeCells>
  <printOptions horizontalCentered="1" verticalCentered="1"/>
  <pageMargins left="0.5" right="0.5" top="0.25" bottom="0.25" header="0.5" footer="0.5"/>
  <pageSetup scale="53" orientation="portrait" r:id="rId1"/>
  <headerFooter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349B8-9F0E-4B36-93E7-81AB53DC5685}">
  <dimension ref="A1:F8"/>
  <sheetViews>
    <sheetView workbookViewId="0">
      <selection activeCell="G8" sqref="G8"/>
    </sheetView>
  </sheetViews>
  <sheetFormatPr defaultRowHeight="15"/>
  <sheetData>
    <row r="1" spans="1:6">
      <c r="A1" t="s">
        <v>74</v>
      </c>
      <c r="C1" t="s">
        <v>75</v>
      </c>
      <c r="E1" t="s">
        <v>21</v>
      </c>
    </row>
    <row r="2" spans="1:6">
      <c r="A2">
        <v>0</v>
      </c>
      <c r="B2">
        <v>0</v>
      </c>
      <c r="C2">
        <v>0</v>
      </c>
      <c r="D2">
        <v>0</v>
      </c>
      <c r="E2">
        <v>0</v>
      </c>
      <c r="F2">
        <v>0</v>
      </c>
    </row>
    <row r="3" spans="1:6">
      <c r="A3">
        <v>1</v>
      </c>
      <c r="B3">
        <v>804</v>
      </c>
      <c r="C3">
        <v>1</v>
      </c>
      <c r="D3">
        <v>1632</v>
      </c>
      <c r="E3">
        <v>1</v>
      </c>
      <c r="F3">
        <v>1944</v>
      </c>
    </row>
    <row r="4" spans="1:6">
      <c r="A4">
        <v>30001</v>
      </c>
      <c r="B4">
        <v>1032</v>
      </c>
      <c r="C4">
        <v>30001</v>
      </c>
      <c r="D4">
        <v>2076</v>
      </c>
      <c r="E4">
        <v>30001</v>
      </c>
      <c r="F4">
        <v>2448</v>
      </c>
    </row>
    <row r="5" spans="1:6">
      <c r="A5">
        <v>40001</v>
      </c>
      <c r="B5">
        <v>1236</v>
      </c>
      <c r="C5">
        <v>40001</v>
      </c>
      <c r="D5">
        <v>2496</v>
      </c>
      <c r="E5">
        <v>40001</v>
      </c>
      <c r="F5">
        <v>2964</v>
      </c>
    </row>
    <row r="6" spans="1:6">
      <c r="A6">
        <v>50001</v>
      </c>
      <c r="B6">
        <v>1452</v>
      </c>
      <c r="C6">
        <v>50001</v>
      </c>
      <c r="D6">
        <v>2928</v>
      </c>
      <c r="E6">
        <v>50001</v>
      </c>
      <c r="F6">
        <v>3480</v>
      </c>
    </row>
    <row r="7" spans="1:6">
      <c r="A7">
        <v>60001</v>
      </c>
      <c r="B7">
        <v>1560</v>
      </c>
      <c r="C7">
        <v>60001</v>
      </c>
      <c r="D7">
        <v>3132</v>
      </c>
      <c r="E7">
        <v>60001</v>
      </c>
      <c r="F7">
        <v>3732</v>
      </c>
    </row>
    <row r="8" spans="1:6">
      <c r="A8">
        <v>70001</v>
      </c>
      <c r="B8">
        <v>1656</v>
      </c>
      <c r="C8">
        <v>70001</v>
      </c>
      <c r="D8">
        <v>3312</v>
      </c>
      <c r="E8">
        <v>70001</v>
      </c>
      <c r="F8">
        <v>3948</v>
      </c>
    </row>
  </sheetData>
  <sheetProtection algorithmName="SHA-512" hashValue="9lldGO6dxnkja7agiIx/28R2Ezu94eyVFOJzHBzyNqVj7BAY4bAogZXHGZ/ssVTXULHkn7qJdjv1GxsnWYaMHA==" saltValue="Xl6VK/uFRz4VSCaqAu9+mQ==" spinCount="100000" sheet="1" selectLockedCells="1" selectUn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ABF52-A7C8-482A-940C-31778D9116A6}">
  <dimension ref="A1:B6"/>
  <sheetViews>
    <sheetView workbookViewId="0">
      <selection activeCell="B6" sqref="B6"/>
    </sheetView>
  </sheetViews>
  <sheetFormatPr defaultRowHeight="15"/>
  <sheetData>
    <row r="1" spans="1:2">
      <c r="A1" t="s">
        <v>81</v>
      </c>
      <c r="B1" t="s">
        <v>36</v>
      </c>
    </row>
    <row r="2" spans="1:2">
      <c r="A2">
        <v>1</v>
      </c>
      <c r="B2" s="131">
        <v>0.04</v>
      </c>
    </row>
    <row r="3" spans="1:2">
      <c r="A3">
        <v>2</v>
      </c>
      <c r="B3" s="131">
        <v>0.06</v>
      </c>
    </row>
    <row r="4" spans="1:2">
      <c r="A4">
        <v>3</v>
      </c>
      <c r="B4" s="131">
        <v>0.08</v>
      </c>
    </row>
    <row r="5" spans="1:2">
      <c r="A5">
        <v>4</v>
      </c>
      <c r="B5" s="131">
        <v>0.1</v>
      </c>
    </row>
    <row r="6" spans="1:2">
      <c r="A6">
        <v>5</v>
      </c>
      <c r="B6" s="131">
        <v>0.12</v>
      </c>
    </row>
  </sheetData>
  <sheetProtection algorithmName="SHA-512" hashValue="qDvnEs4LpKcM0KxKuLMFvmKRrGEKyRQadqbccubOB6SrwaVty3JXERnkfT8sI5ky80FlUCFWIq+JbTkYJBlMcg==" saltValue="ZtQWbo+7YkOZaUN6jou32w==" spinCount="100000" sheet="1" objects="1" scenarios="1"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4d24e0-eace-4077-a9d4-fc632481dff8" xsi:nil="true"/>
    <lcf76f155ced4ddcb4097134ff3c332f xmlns="44051133-608d-44f4-bbcc-b712fdd9f688">
      <Terms xmlns="http://schemas.microsoft.com/office/infopath/2007/PartnerControls"/>
    </lcf76f155ced4ddcb4097134ff3c332f>
    <MediaLengthInSeconds xmlns="44051133-608d-44f4-bbcc-b712fdd9f688" xsi:nil="true"/>
    <SharedWithUsers xmlns="1f4d24e0-eace-4077-a9d4-fc632481dff8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0F9F1253FD44EAEF4B4850C7FAFEC" ma:contentTypeVersion="18" ma:contentTypeDescription="Create a new document." ma:contentTypeScope="" ma:versionID="f84858bf3ec5474e3fd4a4051f423393">
  <xsd:schema xmlns:xsd="http://www.w3.org/2001/XMLSchema" xmlns:xs="http://www.w3.org/2001/XMLSchema" xmlns:p="http://schemas.microsoft.com/office/2006/metadata/properties" xmlns:ns2="44051133-608d-44f4-bbcc-b712fdd9f688" xmlns:ns3="1f4d24e0-eace-4077-a9d4-fc632481dff8" targetNamespace="http://schemas.microsoft.com/office/2006/metadata/properties" ma:root="true" ma:fieldsID="d4afdbdc0db2955f286953e7273afa7f" ns2:_="" ns3:_="">
    <xsd:import namespace="44051133-608d-44f4-bbcc-b712fdd9f688"/>
    <xsd:import namespace="1f4d24e0-eace-4077-a9d4-fc632481df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051133-608d-44f4-bbcc-b712fdd9f6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54e0c64-3a6c-4ff0-b0a2-11d0085033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4d24e0-eace-4077-a9d4-fc632481dff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d95fd37-f63f-4011-86cb-c5f08c98c086}" ma:internalName="TaxCatchAll" ma:showField="CatchAllData" ma:web="1f4d24e0-eace-4077-a9d4-fc632481df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63E1E5-F4F6-4AC5-810B-583A9DD435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79C40A-8B98-480B-9C6F-47F180988627}">
  <ds:schemaRefs>
    <ds:schemaRef ds:uri="http://schemas.microsoft.com/office/2006/metadata/properties"/>
    <ds:schemaRef ds:uri="http://schemas.microsoft.com/office/infopath/2007/PartnerControls"/>
    <ds:schemaRef ds:uri="1f4d24e0-eace-4077-a9d4-fc632481dff8"/>
    <ds:schemaRef ds:uri="44051133-608d-44f4-bbcc-b712fdd9f688"/>
  </ds:schemaRefs>
</ds:datastoreItem>
</file>

<file path=customXml/itemProps3.xml><?xml version="1.0" encoding="utf-8"?>
<ds:datastoreItem xmlns:ds="http://schemas.openxmlformats.org/officeDocument/2006/customXml" ds:itemID="{32230586-1E97-4959-9009-6A09881767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051133-608d-44f4-bbcc-b712fdd9f688"/>
    <ds:schemaRef ds:uri="1f4d24e0-eace-4077-a9d4-fc632481df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2027 With Formulas</vt:lpstr>
      <vt:lpstr>Health Lookup</vt:lpstr>
      <vt:lpstr>Retirement Lookup</vt:lpstr>
      <vt:lpstr>'2027 With Formulas'!Print_Area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 Emmert</dc:creator>
  <cp:keywords/>
  <dc:description/>
  <cp:lastModifiedBy>Joel Walther</cp:lastModifiedBy>
  <cp:revision/>
  <cp:lastPrinted>2026-05-12T18:44:34Z</cp:lastPrinted>
  <dcterms:created xsi:type="dcterms:W3CDTF">2016-07-18T14:38:26Z</dcterms:created>
  <dcterms:modified xsi:type="dcterms:W3CDTF">2026-09-04T13:19:42Z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0x0101003120F9F1253FD44EAEF4B4850C7FAFEC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